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ThisWorkbook" checkCompatibility="1" defaultThemeVersion="124226"/>
  <mc:AlternateContent xmlns:mc="http://schemas.openxmlformats.org/markup-compatibility/2006">
    <mc:Choice Requires="x15">
      <x15ac:absPath xmlns:x15ac="http://schemas.microsoft.com/office/spreadsheetml/2010/11/ac" url="/Volumes/DATA/OfficeFiles/Administration - MMIA/Communications/Website/League Website/wp-content/uploads/2022/10/"/>
    </mc:Choice>
  </mc:AlternateContent>
  <xr:revisionPtr revIDLastSave="0" documentId="8_{1B8F4D45-3511-F04B-BC07-408B344BDE24}" xr6:coauthVersionLast="47" xr6:coauthVersionMax="47" xr10:uidLastSave="{00000000-0000-0000-0000-000000000000}"/>
  <bookViews>
    <workbookView xWindow="16400" yWindow="500" windowWidth="25300" windowHeight="27020" tabRatio="853" xr2:uid="{00000000-000D-0000-FFFF-FFFF00000000}"/>
  </bookViews>
  <sheets>
    <sheet name="Coverpage" sheetId="43" r:id="rId1"/>
    <sheet name="Instructions Tab" sheetId="67" r:id="rId2"/>
    <sheet name="GASB85-On-Behalf Revenue" sheetId="73" r:id="rId3"/>
    <sheet name="PERS-Sample-JV-Tab" sheetId="58" r:id="rId4"/>
    <sheet name="PERS-Deferred Schedules" sheetId="65" r:id="rId5"/>
    <sheet name="FURS-Sample-JV-Tab" sheetId="59" r:id="rId6"/>
    <sheet name="FURS-Deferred Schedules" sheetId="52" r:id="rId7"/>
    <sheet name="MPORS-Sample-JV" sheetId="60" r:id="rId8"/>
    <sheet name="MPORS-Deferred Schedules" sheetId="63" r:id="rId9"/>
    <sheet name="SRS-Sample-JV" sheetId="61" r:id="rId10"/>
    <sheet name="SRS-Deferred Schedules" sheetId="66" r:id="rId11"/>
    <sheet name="TRS-Sample-JV" sheetId="34" r:id="rId12"/>
    <sheet name="Payroll Allocation-Input Tab" sheetId="27" r:id="rId13"/>
    <sheet name="Recap Page" sheetId="57" r:id="rId14"/>
    <sheet name="Governmental Fund Adjustments" sheetId="29" r:id="rId15"/>
    <sheet name="Proprietary Fund Journal Adjust" sheetId="23" r:id="rId16"/>
    <sheet name="Move-Copy Instructions" sheetId="72" r:id="rId17"/>
    <sheet name="Upates to form" sheetId="42" state="hidden" r:id="rId18"/>
    <sheet name="Sheet2" sheetId="55" state="hidden" r:id="rId19"/>
  </sheets>
  <definedNames>
    <definedName name="_xlnm.Print_Area" localSheetId="0">Coverpage!$A$1:$J$34</definedName>
    <definedName name="_xlnm.Print_Area" localSheetId="6">'FURS-Deferred Schedules'!$A$1:$P$21</definedName>
    <definedName name="_xlnm.Print_Area" localSheetId="5">'FURS-Sample-JV-Tab'!$A$1:$J$57</definedName>
    <definedName name="_xlnm.Print_Area" localSheetId="14">'Governmental Fund Adjustments'!$A$1:$U$63</definedName>
    <definedName name="_xlnm.Print_Area" localSheetId="1">'Instructions Tab'!$A$1:$K$399</definedName>
    <definedName name="_xlnm.Print_Area" localSheetId="8">'MPORS-Deferred Schedules'!$A$1:$P$17</definedName>
    <definedName name="_xlnm.Print_Area" localSheetId="7">'MPORS-Sample-JV'!$A$1:$J$57</definedName>
    <definedName name="_xlnm.Print_Area" localSheetId="12">'Payroll Allocation-Input Tab'!$A$1:$O$34</definedName>
    <definedName name="_xlnm.Print_Area" localSheetId="4">'PERS-Deferred Schedules'!$A$1:$P$16</definedName>
    <definedName name="_xlnm.Print_Area" localSheetId="3">'PERS-Sample-JV-Tab'!$A$1:$K$60</definedName>
    <definedName name="_xlnm.Print_Area" localSheetId="15">'Proprietary Fund Journal Adjust'!$A$1:$F$71</definedName>
    <definedName name="_xlnm.Print_Area" localSheetId="13">'Recap Page'!$A$1:$O$57</definedName>
    <definedName name="_xlnm.Print_Area" localSheetId="10">'SRS-Deferred Schedules'!$A$1:$P$17</definedName>
    <definedName name="_xlnm.Print_Area" localSheetId="9">'SRS-Sample-JV'!$A$1:$G$57</definedName>
    <definedName name="_xlnm.Print_Area" localSheetId="11">'TRS-Sample-JV'!$A$1:$J$50</definedName>
    <definedName name="_xlnm.Print_Titles" localSheetId="6">'FURS-Deferred Schedules'!$A:$H</definedName>
    <definedName name="_xlnm.Print_Titles" localSheetId="8">'MPORS-Deferred Schedules'!$A:$H</definedName>
    <definedName name="_xlnm.Print_Titles" localSheetId="4">'PERS-Deferred Schedules'!$A:$H,'PERS-Deferred Schedules'!$1:$1</definedName>
    <definedName name="_xlnm.Print_Titles" localSheetId="13">'Recap Page'!$A:$A</definedName>
    <definedName name="_xlnm.Print_Titles" localSheetId="10">'SRS-Deferred Schedules'!$A:$H</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65" l="1"/>
  <c r="C398" i="67"/>
  <c r="A398" i="67"/>
  <c r="C53" i="61"/>
  <c r="O85" i="73" l="1"/>
  <c r="N85" i="73"/>
  <c r="M85" i="73"/>
  <c r="P68" i="73"/>
  <c r="O68" i="73"/>
  <c r="M68" i="73"/>
  <c r="N68" i="73"/>
  <c r="F50" i="29" l="1"/>
  <c r="F36" i="29"/>
  <c r="P41" i="73" l="1"/>
  <c r="O41" i="73"/>
  <c r="N41" i="73"/>
  <c r="P31" i="73"/>
  <c r="O31" i="73"/>
  <c r="N31" i="73"/>
  <c r="M41" i="73" l="1"/>
  <c r="M31" i="73"/>
  <c r="C39" i="61"/>
  <c r="C39" i="34" s="1"/>
  <c r="C48" i="34"/>
  <c r="C48" i="61"/>
  <c r="J45" i="34" l="1"/>
  <c r="J45" i="60"/>
  <c r="J45" i="59"/>
  <c r="J45" i="58" l="1"/>
  <c r="I44" i="34" l="1"/>
  <c r="I44" i="60"/>
  <c r="I44" i="59"/>
  <c r="I44" i="58"/>
  <c r="C53" i="60" l="1"/>
  <c r="C48" i="60"/>
  <c r="C39" i="60"/>
  <c r="B14" i="63"/>
  <c r="B14" i="66" s="1"/>
  <c r="C53" i="59"/>
  <c r="C48" i="59"/>
  <c r="C39" i="59"/>
  <c r="B14" i="52"/>
  <c r="D14" i="57" l="1"/>
  <c r="C14" i="57"/>
  <c r="B14" i="57"/>
  <c r="A60" i="23"/>
  <c r="A62" i="23" s="1"/>
  <c r="C19" i="27"/>
  <c r="E18" i="27" s="1"/>
  <c r="P43" i="57"/>
  <c r="P38" i="57"/>
  <c r="P33" i="57"/>
  <c r="P31" i="57"/>
  <c r="A13" i="57"/>
  <c r="A61" i="23" l="1"/>
  <c r="A65" i="23"/>
  <c r="A64" i="23"/>
  <c r="A63" i="23"/>
  <c r="A66" i="23"/>
  <c r="I31" i="61"/>
  <c r="I31" i="60"/>
  <c r="I31" i="59"/>
  <c r="G39" i="61" l="1"/>
  <c r="I40" i="61" s="1"/>
  <c r="F38" i="61" s="1"/>
  <c r="G39" i="60"/>
  <c r="I40" i="60" s="1"/>
  <c r="F38" i="60" s="1"/>
  <c r="G39" i="59"/>
  <c r="I40" i="59" s="1"/>
  <c r="F38" i="59" s="1"/>
  <c r="G39" i="58"/>
  <c r="I40" i="58" l="1"/>
  <c r="F38" i="58" s="1"/>
  <c r="L28" i="29" l="1"/>
  <c r="B48" i="57" l="1"/>
  <c r="P48" i="57" s="1"/>
  <c r="F44" i="58"/>
  <c r="J44" i="58" s="1"/>
  <c r="L13" i="57" l="1"/>
  <c r="E64" i="23"/>
  <c r="D64" i="23"/>
  <c r="G50" i="58"/>
  <c r="O43" i="57" l="1"/>
  <c r="N43" i="57"/>
  <c r="N38" i="57"/>
  <c r="O38" i="57"/>
  <c r="D6" i="34"/>
  <c r="M43" i="57"/>
  <c r="M38" i="57"/>
  <c r="L43" i="57"/>
  <c r="L38" i="57"/>
  <c r="K43" i="57"/>
  <c r="K38" i="57"/>
  <c r="O33" i="57"/>
  <c r="N33" i="57"/>
  <c r="M33" i="57"/>
  <c r="L33" i="57"/>
  <c r="K33" i="57"/>
  <c r="J33" i="57"/>
  <c r="I33" i="57" l="1"/>
  <c r="A12" i="57"/>
  <c r="A11" i="57"/>
  <c r="A10" i="57"/>
  <c r="A9" i="57"/>
  <c r="A8" i="57"/>
  <c r="B16" i="57"/>
  <c r="C20" i="23"/>
  <c r="L14" i="65" l="1"/>
  <c r="L14" i="66" l="1"/>
  <c r="L14" i="63"/>
  <c r="L14" i="52"/>
  <c r="C1" i="27" l="1"/>
  <c r="C10" i="59" l="1"/>
  <c r="C10" i="60" s="1"/>
  <c r="C10" i="61" s="1"/>
  <c r="D4" i="66"/>
  <c r="A2" i="23"/>
  <c r="P14" i="66"/>
  <c r="P13" i="66"/>
  <c r="O13" i="66"/>
  <c r="P12" i="66"/>
  <c r="O12" i="66"/>
  <c r="P11" i="66"/>
  <c r="O11" i="66"/>
  <c r="P10" i="66"/>
  <c r="O10" i="66"/>
  <c r="D5" i="65"/>
  <c r="P14" i="63"/>
  <c r="P13" i="63"/>
  <c r="O13" i="63"/>
  <c r="P12" i="63"/>
  <c r="O12" i="63"/>
  <c r="P11" i="63"/>
  <c r="O11" i="63"/>
  <c r="P10" i="63"/>
  <c r="O10" i="63"/>
  <c r="G12" i="60"/>
  <c r="F12" i="60"/>
  <c r="P14" i="52"/>
  <c r="P13" i="52"/>
  <c r="O13" i="52"/>
  <c r="P12" i="52"/>
  <c r="O12" i="52"/>
  <c r="P11" i="52"/>
  <c r="O11" i="52"/>
  <c r="P10" i="52"/>
  <c r="O10" i="52"/>
  <c r="C9" i="59"/>
  <c r="C9" i="60" s="1"/>
  <c r="C9" i="61" s="1"/>
  <c r="C8" i="59"/>
  <c r="C47" i="59"/>
  <c r="C47" i="60" s="1"/>
  <c r="C47" i="61" s="1"/>
  <c r="C43" i="59"/>
  <c r="C43" i="60" s="1"/>
  <c r="C12" i="59"/>
  <c r="C12" i="60" s="1"/>
  <c r="C12" i="61" s="1"/>
  <c r="P14" i="65"/>
  <c r="P13" i="65"/>
  <c r="O13" i="65"/>
  <c r="P12" i="65"/>
  <c r="O12" i="65"/>
  <c r="P11" i="65"/>
  <c r="O11" i="65"/>
  <c r="P10" i="65"/>
  <c r="O10" i="65"/>
  <c r="O31" i="57" l="1"/>
  <c r="N31" i="57"/>
  <c r="M31" i="57"/>
  <c r="L31" i="57"/>
  <c r="K31" i="57"/>
  <c r="F33" i="57"/>
  <c r="E34" i="57"/>
  <c r="E33" i="57"/>
  <c r="D34" i="57"/>
  <c r="D33" i="57"/>
  <c r="C34" i="57"/>
  <c r="C33" i="57"/>
  <c r="F51" i="57"/>
  <c r="E51" i="57"/>
  <c r="D51" i="57"/>
  <c r="C51" i="57"/>
  <c r="F48" i="57"/>
  <c r="M28" i="29" s="1"/>
  <c r="D48" i="57"/>
  <c r="K28" i="29" s="1"/>
  <c r="C48" i="57"/>
  <c r="J28" i="29" s="1"/>
  <c r="S17" i="66" l="1"/>
  <c r="P15" i="66"/>
  <c r="O15" i="66"/>
  <c r="M15" i="66"/>
  <c r="E44" i="57" s="1"/>
  <c r="L15" i="66"/>
  <c r="E39" i="57" s="1"/>
  <c r="J15" i="66"/>
  <c r="E43" i="57" s="1"/>
  <c r="I15" i="66"/>
  <c r="E38" i="57" s="1"/>
  <c r="V14" i="66"/>
  <c r="S14" i="66" s="1"/>
  <c r="Y14" i="66" s="1"/>
  <c r="R14" i="66"/>
  <c r="V13" i="66"/>
  <c r="S13" i="66" s="1"/>
  <c r="R13" i="66"/>
  <c r="U13" i="66" s="1"/>
  <c r="V12" i="66"/>
  <c r="S12" i="66" s="1"/>
  <c r="R12" i="66"/>
  <c r="V11" i="66"/>
  <c r="S11" i="66" s="1"/>
  <c r="R11" i="66"/>
  <c r="U11" i="66" s="1"/>
  <c r="V10" i="66"/>
  <c r="S10" i="66" s="1"/>
  <c r="R10" i="66"/>
  <c r="S17" i="65"/>
  <c r="V10" i="65"/>
  <c r="S10" i="65" s="1"/>
  <c r="S17" i="63"/>
  <c r="S14" i="63"/>
  <c r="P15" i="65"/>
  <c r="O15" i="65"/>
  <c r="M15" i="65"/>
  <c r="B44" i="57" s="1"/>
  <c r="P44" i="57" s="1"/>
  <c r="L15" i="65"/>
  <c r="B39" i="57" s="1"/>
  <c r="P39" i="57" s="1"/>
  <c r="J15" i="65"/>
  <c r="B43" i="57" s="1"/>
  <c r="I15" i="65"/>
  <c r="B38" i="57" s="1"/>
  <c r="Y14" i="65"/>
  <c r="R14" i="65"/>
  <c r="V13" i="65"/>
  <c r="S13" i="65" s="1"/>
  <c r="R13" i="65"/>
  <c r="V12" i="65"/>
  <c r="S12" i="65" s="1"/>
  <c r="R12" i="65"/>
  <c r="U12" i="65" s="1"/>
  <c r="V11" i="65"/>
  <c r="S11" i="65" s="1"/>
  <c r="R11" i="65"/>
  <c r="U11" i="65" s="1"/>
  <c r="R10" i="65"/>
  <c r="U10" i="65" s="1"/>
  <c r="P15" i="63"/>
  <c r="O15" i="63"/>
  <c r="M15" i="63"/>
  <c r="D44" i="57" s="1"/>
  <c r="L15" i="63"/>
  <c r="D39" i="57" s="1"/>
  <c r="J15" i="63"/>
  <c r="D43" i="57" s="1"/>
  <c r="I15" i="63"/>
  <c r="D38" i="57" s="1"/>
  <c r="V14" i="63"/>
  <c r="R14" i="63"/>
  <c r="U14" i="63" s="1"/>
  <c r="V13" i="63"/>
  <c r="S13" i="63" s="1"/>
  <c r="R13" i="63"/>
  <c r="V12" i="63"/>
  <c r="S12" i="63" s="1"/>
  <c r="R12" i="63"/>
  <c r="U12" i="63" s="1"/>
  <c r="V11" i="63"/>
  <c r="S11" i="63" s="1"/>
  <c r="R11" i="63"/>
  <c r="U11" i="63" s="1"/>
  <c r="V10" i="63"/>
  <c r="S10" i="63" s="1"/>
  <c r="R10" i="63"/>
  <c r="U10" i="63" s="1"/>
  <c r="Y14" i="63" l="1"/>
  <c r="F13" i="57"/>
  <c r="J13" i="57" s="1"/>
  <c r="P40" i="57"/>
  <c r="G13" i="57"/>
  <c r="K13" i="57" s="1"/>
  <c r="P45" i="57"/>
  <c r="Y11" i="65"/>
  <c r="Y13" i="63"/>
  <c r="Y12" i="63"/>
  <c r="Y12" i="65"/>
  <c r="X11" i="65"/>
  <c r="R15" i="66"/>
  <c r="Y11" i="66"/>
  <c r="V15" i="66"/>
  <c r="Y13" i="66"/>
  <c r="X11" i="66"/>
  <c r="X13" i="66"/>
  <c r="U10" i="66"/>
  <c r="X10" i="66" s="1"/>
  <c r="U12" i="66"/>
  <c r="Y12" i="66" s="1"/>
  <c r="U14" i="66"/>
  <c r="X14" i="66" s="1"/>
  <c r="Y11" i="63"/>
  <c r="U13" i="65"/>
  <c r="X14" i="65"/>
  <c r="X12" i="65"/>
  <c r="R15" i="65"/>
  <c r="U13" i="63"/>
  <c r="X13" i="63" s="1"/>
  <c r="X11" i="63"/>
  <c r="V15" i="63"/>
  <c r="X10" i="63"/>
  <c r="X12" i="63"/>
  <c r="X14" i="63"/>
  <c r="R15" i="63"/>
  <c r="P15" i="52"/>
  <c r="O15" i="52"/>
  <c r="V14" i="52"/>
  <c r="S14" i="52" s="1"/>
  <c r="S17" i="52" s="1"/>
  <c r="R14" i="52"/>
  <c r="U14" i="52" s="1"/>
  <c r="R13" i="52"/>
  <c r="U13" i="52" s="1"/>
  <c r="X13" i="52" s="1"/>
  <c r="R11" i="52"/>
  <c r="U11" i="52" s="1"/>
  <c r="R10" i="52"/>
  <c r="U10" i="52" s="1"/>
  <c r="R12" i="52"/>
  <c r="U12" i="52" s="1"/>
  <c r="X12" i="52" s="1"/>
  <c r="V10" i="52"/>
  <c r="S10" i="52" s="1"/>
  <c r="V13" i="52"/>
  <c r="S13" i="52" s="1"/>
  <c r="Y13" i="52" s="1"/>
  <c r="V12" i="52"/>
  <c r="S12" i="52" s="1"/>
  <c r="Y12" i="52" s="1"/>
  <c r="V11" i="52"/>
  <c r="S11" i="52" s="1"/>
  <c r="Y14" i="52" l="1"/>
  <c r="E62" i="23"/>
  <c r="D62" i="23"/>
  <c r="E61" i="23"/>
  <c r="D61" i="23"/>
  <c r="V15" i="52"/>
  <c r="X11" i="52"/>
  <c r="Y11" i="52"/>
  <c r="R15" i="52"/>
  <c r="X14" i="52"/>
  <c r="X10" i="52"/>
  <c r="Y10" i="52"/>
  <c r="U15" i="52"/>
  <c r="X13" i="65"/>
  <c r="Y13" i="65"/>
  <c r="U15" i="66"/>
  <c r="X12" i="66"/>
  <c r="X15" i="66" s="1"/>
  <c r="X17" i="66" s="1"/>
  <c r="U15" i="63"/>
  <c r="X15" i="63"/>
  <c r="X17" i="63" s="1"/>
  <c r="S15" i="63"/>
  <c r="Y10" i="63"/>
  <c r="Y15" i="63" s="1"/>
  <c r="Y17" i="63" s="1"/>
  <c r="X15" i="52" l="1"/>
  <c r="Y15" i="52"/>
  <c r="S15" i="52"/>
  <c r="Y10" i="66"/>
  <c r="Y15" i="66" s="1"/>
  <c r="Y17" i="66" s="1"/>
  <c r="S15" i="66"/>
  <c r="M24" i="59"/>
  <c r="L39" i="59"/>
  <c r="M34" i="59"/>
  <c r="L33" i="59"/>
  <c r="M29" i="59"/>
  <c r="L28" i="59"/>
  <c r="L23" i="59"/>
  <c r="M19" i="59"/>
  <c r="L18" i="59"/>
  <c r="M15" i="52"/>
  <c r="C44" i="57" s="1"/>
  <c r="L15" i="52"/>
  <c r="C39" i="57" s="1"/>
  <c r="S27" i="59"/>
  <c r="S20" i="59"/>
  <c r="T21" i="59"/>
  <c r="T22" i="59"/>
  <c r="T26" i="59"/>
  <c r="P21" i="59"/>
  <c r="L40" i="59" l="1"/>
  <c r="M40" i="59"/>
  <c r="P14" i="59"/>
  <c r="B51" i="57" l="1"/>
  <c r="P51" i="57" s="1"/>
  <c r="B34" i="57"/>
  <c r="P34" i="57" s="1"/>
  <c r="B33" i="57"/>
  <c r="P35" i="57" l="1"/>
  <c r="E13" i="57"/>
  <c r="I13" i="57" s="1"/>
  <c r="Q40" i="58"/>
  <c r="E60" i="23" l="1"/>
  <c r="D60" i="23"/>
  <c r="M13" i="57"/>
  <c r="G49" i="61"/>
  <c r="L27" i="29" s="1"/>
  <c r="G40" i="61"/>
  <c r="F40" i="61"/>
  <c r="D6" i="61"/>
  <c r="O39" i="29" l="1"/>
  <c r="O35" i="29"/>
  <c r="O31" i="29"/>
  <c r="O38" i="29"/>
  <c r="O34" i="29"/>
  <c r="O36" i="29"/>
  <c r="O32" i="29"/>
  <c r="O37" i="29"/>
  <c r="O33" i="29"/>
  <c r="N13" i="57"/>
  <c r="E63" i="23"/>
  <c r="E67" i="23" s="1"/>
  <c r="D63" i="23"/>
  <c r="D67" i="23" s="1"/>
  <c r="G41" i="61"/>
  <c r="O40" i="29" l="1"/>
  <c r="F67" i="23"/>
  <c r="G49" i="60"/>
  <c r="F44" i="60"/>
  <c r="G40" i="60"/>
  <c r="F40" i="60"/>
  <c r="D6" i="60"/>
  <c r="D4" i="63" s="1"/>
  <c r="D6" i="59"/>
  <c r="D4" i="52" s="1"/>
  <c r="G49" i="59"/>
  <c r="F44" i="59"/>
  <c r="G40" i="59"/>
  <c r="F40" i="59"/>
  <c r="G40" i="58"/>
  <c r="F40" i="58"/>
  <c r="J44" i="60" l="1"/>
  <c r="K27" i="29"/>
  <c r="J44" i="59"/>
  <c r="J27" i="29"/>
  <c r="G41" i="60"/>
  <c r="G41" i="59"/>
  <c r="G41" i="58"/>
  <c r="N37" i="29" l="1"/>
  <c r="N33" i="29"/>
  <c r="N36" i="29"/>
  <c r="N32" i="29"/>
  <c r="N38" i="29"/>
  <c r="N34" i="29"/>
  <c r="N39" i="29"/>
  <c r="N35" i="29"/>
  <c r="N31" i="29"/>
  <c r="M35" i="29"/>
  <c r="M37" i="29"/>
  <c r="M31" i="29"/>
  <c r="M40" i="29" s="1"/>
  <c r="M33" i="29"/>
  <c r="M32" i="29"/>
  <c r="M38" i="29"/>
  <c r="M36" i="29"/>
  <c r="M39" i="29"/>
  <c r="M34" i="29"/>
  <c r="O16" i="59"/>
  <c r="N40" i="29" l="1"/>
  <c r="G51" i="57"/>
  <c r="F44" i="57"/>
  <c r="F43" i="57"/>
  <c r="F39" i="57"/>
  <c r="F38" i="57"/>
  <c r="F34" i="57"/>
  <c r="G33" i="57"/>
  <c r="J43" i="57" l="1"/>
  <c r="I43" i="57" s="1"/>
  <c r="D16" i="57"/>
  <c r="J38" i="57"/>
  <c r="I38" i="57" s="1"/>
  <c r="C16" i="57"/>
  <c r="G34" i="57"/>
  <c r="G35" i="57" s="1"/>
  <c r="F45" i="57"/>
  <c r="G48" i="57"/>
  <c r="F40" i="57"/>
  <c r="A5" i="23" l="1"/>
  <c r="A9" i="23" l="1"/>
  <c r="A11" i="23"/>
  <c r="A49" i="23"/>
  <c r="A38" i="23"/>
  <c r="A27" i="23"/>
  <c r="A16" i="23"/>
  <c r="A22" i="23" s="1"/>
  <c r="G40" i="34"/>
  <c r="F40" i="34"/>
  <c r="D45" i="57"/>
  <c r="D40" i="57"/>
  <c r="J15" i="52"/>
  <c r="I15" i="52"/>
  <c r="A32" i="23" l="1"/>
  <c r="A33" i="23"/>
  <c r="A54" i="23"/>
  <c r="A55" i="23"/>
  <c r="A43" i="23"/>
  <c r="A44" i="23"/>
  <c r="C38" i="57"/>
  <c r="C40" i="57" s="1"/>
  <c r="C43" i="57"/>
  <c r="C45" i="57" s="1"/>
  <c r="A20" i="23"/>
  <c r="A21" i="23"/>
  <c r="E40" i="57"/>
  <c r="G39" i="57"/>
  <c r="E45" i="57"/>
  <c r="G44" i="57"/>
  <c r="A28" i="23"/>
  <c r="A53" i="23"/>
  <c r="A51" i="23"/>
  <c r="A41" i="23"/>
  <c r="A50" i="23"/>
  <c r="A17" i="23"/>
  <c r="A39" i="23"/>
  <c r="A42" i="23"/>
  <c r="A52" i="23"/>
  <c r="A40" i="23"/>
  <c r="A31" i="23"/>
  <c r="A29" i="23"/>
  <c r="A30" i="23"/>
  <c r="O51" i="29" l="1"/>
  <c r="N32" i="27"/>
  <c r="N31" i="27"/>
  <c r="N30" i="27"/>
  <c r="N29" i="27"/>
  <c r="O46" i="29" l="1"/>
  <c r="O53" i="29"/>
  <c r="O45" i="29"/>
  <c r="O49" i="29"/>
  <c r="O50" i="29"/>
  <c r="O48" i="29"/>
  <c r="O52" i="29"/>
  <c r="O47" i="29"/>
  <c r="O54" i="29" l="1"/>
  <c r="P50" i="29" l="1"/>
  <c r="P48" i="29"/>
  <c r="P45" i="29"/>
  <c r="P53" i="29"/>
  <c r="P52" i="29"/>
  <c r="P49" i="29"/>
  <c r="P47" i="29"/>
  <c r="P46" i="29"/>
  <c r="P51" i="29"/>
  <c r="P54" i="29" l="1"/>
  <c r="G49" i="34" l="1"/>
  <c r="F44" i="34"/>
  <c r="J44" i="34" l="1"/>
  <c r="M27" i="29"/>
  <c r="G41" i="34"/>
  <c r="P37" i="29" l="1"/>
  <c r="P33" i="29"/>
  <c r="P36" i="29"/>
  <c r="P32" i="29"/>
  <c r="P39" i="29"/>
  <c r="P35" i="29"/>
  <c r="P31" i="29"/>
  <c r="P38" i="29"/>
  <c r="P34" i="29"/>
  <c r="N48" i="29"/>
  <c r="N50" i="29"/>
  <c r="N53" i="29"/>
  <c r="N47" i="29"/>
  <c r="N49" i="29"/>
  <c r="N45" i="29"/>
  <c r="N52" i="29"/>
  <c r="N46" i="29"/>
  <c r="N51" i="29"/>
  <c r="M50" i="29"/>
  <c r="M46" i="29"/>
  <c r="M53" i="29"/>
  <c r="M49" i="29"/>
  <c r="M45" i="29"/>
  <c r="M52" i="29"/>
  <c r="M48" i="29"/>
  <c r="M51" i="29"/>
  <c r="M47" i="29"/>
  <c r="P40" i="29" l="1"/>
  <c r="N54" i="29"/>
  <c r="M54" i="29"/>
  <c r="C26" i="27" l="1"/>
  <c r="M26" i="27" s="1"/>
  <c r="N25" i="27"/>
  <c r="O25" i="27" s="1"/>
  <c r="E14" i="27"/>
  <c r="L39" i="57" l="1"/>
  <c r="L44" i="57"/>
  <c r="L48" i="57"/>
  <c r="L9" i="57" s="1"/>
  <c r="L34" i="57"/>
  <c r="L51" i="57"/>
  <c r="A6" i="23"/>
  <c r="A7" i="23" s="1"/>
  <c r="A8" i="23" s="1"/>
  <c r="F26" i="27"/>
  <c r="G26" i="27"/>
  <c r="J26" i="27"/>
  <c r="A18" i="23"/>
  <c r="K26" i="27"/>
  <c r="H26" i="27"/>
  <c r="L26" i="27"/>
  <c r="E26" i="27"/>
  <c r="I26" i="27"/>
  <c r="E17" i="27"/>
  <c r="E10" i="27"/>
  <c r="E13" i="27"/>
  <c r="E15" i="27"/>
  <c r="E16" i="27"/>
  <c r="E19" i="27" l="1"/>
  <c r="D20" i="23"/>
  <c r="E20" i="23"/>
  <c r="K44" i="57"/>
  <c r="K39" i="57"/>
  <c r="K48" i="57"/>
  <c r="L8" i="57" s="1"/>
  <c r="K34" i="57"/>
  <c r="K51" i="57"/>
  <c r="G9" i="57"/>
  <c r="K9" i="57" s="1"/>
  <c r="L45" i="57"/>
  <c r="I28" i="29"/>
  <c r="J51" i="57"/>
  <c r="J48" i="57"/>
  <c r="J34" i="57"/>
  <c r="J39" i="57"/>
  <c r="J44" i="57"/>
  <c r="L40" i="57"/>
  <c r="F9" i="57"/>
  <c r="J9" i="57" s="1"/>
  <c r="M44" i="57"/>
  <c r="M39" i="57"/>
  <c r="M48" i="57"/>
  <c r="L10" i="57" s="1"/>
  <c r="M34" i="57"/>
  <c r="M51" i="57"/>
  <c r="N44" i="57"/>
  <c r="N39" i="57"/>
  <c r="N48" i="57"/>
  <c r="L11" i="57" s="1"/>
  <c r="N34" i="57"/>
  <c r="N51" i="57"/>
  <c r="O44" i="57"/>
  <c r="O39" i="57"/>
  <c r="O48" i="57"/>
  <c r="L12" i="57" s="1"/>
  <c r="O34" i="57"/>
  <c r="O51" i="57"/>
  <c r="L35" i="57"/>
  <c r="E9" i="57"/>
  <c r="I9" i="57" s="1"/>
  <c r="A10" i="23"/>
  <c r="A19" i="23"/>
  <c r="N26" i="27"/>
  <c r="I44" i="57" l="1"/>
  <c r="L14" i="57"/>
  <c r="L5" i="57"/>
  <c r="I48" i="57"/>
  <c r="I51" i="57"/>
  <c r="I39" i="57"/>
  <c r="I34" i="57"/>
  <c r="M9" i="57"/>
  <c r="D19" i="23" s="1"/>
  <c r="E8" i="57"/>
  <c r="K35" i="57"/>
  <c r="F12" i="57"/>
  <c r="J12" i="57" s="1"/>
  <c r="O40" i="57"/>
  <c r="E11" i="57"/>
  <c r="I11" i="57" s="1"/>
  <c r="N35" i="57"/>
  <c r="M40" i="57"/>
  <c r="F10" i="57"/>
  <c r="J10" i="57" s="1"/>
  <c r="E5" i="57"/>
  <c r="I5" i="57" s="1"/>
  <c r="J35" i="57"/>
  <c r="E42" i="23"/>
  <c r="D42" i="23"/>
  <c r="G10" i="57"/>
  <c r="K10" i="57" s="1"/>
  <c r="M45" i="57"/>
  <c r="M35" i="57"/>
  <c r="E10" i="57"/>
  <c r="I10" i="57" s="1"/>
  <c r="G5" i="57"/>
  <c r="K5" i="57" s="1"/>
  <c r="J45" i="57"/>
  <c r="E9" i="23"/>
  <c r="D9" i="23"/>
  <c r="K45" i="57"/>
  <c r="G8" i="57"/>
  <c r="O45" i="57"/>
  <c r="G12" i="57"/>
  <c r="K12" i="57" s="1"/>
  <c r="E18" i="29"/>
  <c r="D18" i="29"/>
  <c r="E12" i="57"/>
  <c r="I12" i="57" s="1"/>
  <c r="O35" i="57"/>
  <c r="F11" i="57"/>
  <c r="J11" i="57" s="1"/>
  <c r="N40" i="57"/>
  <c r="D16" i="23"/>
  <c r="E16" i="23"/>
  <c r="E53" i="23"/>
  <c r="D53" i="23"/>
  <c r="G11" i="57"/>
  <c r="K11" i="57" s="1"/>
  <c r="N45" i="57"/>
  <c r="D31" i="23"/>
  <c r="E31" i="23"/>
  <c r="D17" i="23"/>
  <c r="E17" i="23"/>
  <c r="F5" i="57"/>
  <c r="J5" i="57" s="1"/>
  <c r="J40" i="57"/>
  <c r="L45" i="29"/>
  <c r="L48" i="29"/>
  <c r="L47" i="29"/>
  <c r="Q47" i="29" s="1"/>
  <c r="D43" i="29" s="1"/>
  <c r="L51" i="29"/>
  <c r="L53" i="29"/>
  <c r="L46" i="29"/>
  <c r="L50" i="29"/>
  <c r="Q50" i="29" s="1"/>
  <c r="D46" i="29" s="1"/>
  <c r="L49" i="29"/>
  <c r="Q49" i="29" s="1"/>
  <c r="D45" i="29" s="1"/>
  <c r="L52" i="29"/>
  <c r="N28" i="29"/>
  <c r="E18" i="23"/>
  <c r="D18" i="23"/>
  <c r="F8" i="57"/>
  <c r="K40" i="57"/>
  <c r="G43" i="57"/>
  <c r="G45" i="57" s="1"/>
  <c r="G38" i="57"/>
  <c r="G40" i="57" s="1"/>
  <c r="B40" i="57"/>
  <c r="D9" i="29" l="1"/>
  <c r="E9" i="29"/>
  <c r="E22" i="29" s="1"/>
  <c r="F14" i="57"/>
  <c r="L16" i="57"/>
  <c r="G14" i="57"/>
  <c r="G16" i="57" s="1"/>
  <c r="I35" i="57"/>
  <c r="E14" i="57"/>
  <c r="E16" i="57" s="1"/>
  <c r="N9" i="57"/>
  <c r="E19" i="23"/>
  <c r="M12" i="57"/>
  <c r="D52" i="23" s="1"/>
  <c r="M10" i="57"/>
  <c r="D30" i="23" s="1"/>
  <c r="M11" i="57"/>
  <c r="D41" i="23" s="1"/>
  <c r="M5" i="57"/>
  <c r="J8" i="57"/>
  <c r="J14" i="57" s="1"/>
  <c r="F16" i="57"/>
  <c r="D29" i="23"/>
  <c r="E29" i="23"/>
  <c r="E40" i="23"/>
  <c r="D40" i="23"/>
  <c r="E39" i="23"/>
  <c r="D39" i="23"/>
  <c r="K8" i="57"/>
  <c r="K14" i="57" s="1"/>
  <c r="D38" i="23"/>
  <c r="E38" i="23"/>
  <c r="E13" i="29"/>
  <c r="D13" i="29"/>
  <c r="E14" i="29"/>
  <c r="D14" i="29"/>
  <c r="D28" i="23"/>
  <c r="E28" i="23"/>
  <c r="D49" i="23"/>
  <c r="E49" i="23"/>
  <c r="D51" i="23"/>
  <c r="E51" i="23"/>
  <c r="D27" i="23"/>
  <c r="E27" i="23"/>
  <c r="D50" i="23"/>
  <c r="E50" i="23"/>
  <c r="I8" i="57"/>
  <c r="I14" i="57" s="1"/>
  <c r="Q48" i="29"/>
  <c r="D44" i="29" s="1"/>
  <c r="Q53" i="29"/>
  <c r="D49" i="29" s="1"/>
  <c r="Q51" i="29"/>
  <c r="D47" i="29" s="1"/>
  <c r="Q52" i="29"/>
  <c r="D48" i="29" s="1"/>
  <c r="B45" i="57"/>
  <c r="L54" i="29"/>
  <c r="Q54" i="29" s="1"/>
  <c r="D8" i="29" l="1"/>
  <c r="E8" i="29"/>
  <c r="D22" i="29"/>
  <c r="N10" i="57"/>
  <c r="N12" i="57"/>
  <c r="E52" i="23"/>
  <c r="E41" i="23"/>
  <c r="E45" i="23" s="1"/>
  <c r="E30" i="23"/>
  <c r="N11" i="57"/>
  <c r="M8" i="57"/>
  <c r="E19" i="29"/>
  <c r="D19" i="29"/>
  <c r="N5" i="57"/>
  <c r="D45" i="23"/>
  <c r="E7" i="23"/>
  <c r="D7" i="23"/>
  <c r="K16" i="57"/>
  <c r="E5" i="23"/>
  <c r="D5" i="23"/>
  <c r="I16" i="57"/>
  <c r="E6" i="23"/>
  <c r="D6" i="23"/>
  <c r="J16" i="57"/>
  <c r="Q45" i="29"/>
  <c r="D41" i="29" s="1"/>
  <c r="I27" i="29" l="1"/>
  <c r="E8" i="23"/>
  <c r="M14" i="57"/>
  <c r="M16" i="57" s="1"/>
  <c r="N16" i="57" s="1"/>
  <c r="D8" i="23"/>
  <c r="N8" i="57"/>
  <c r="N14" i="57" s="1"/>
  <c r="N27" i="29"/>
  <c r="Q46" i="29"/>
  <c r="D42" i="29" s="1"/>
  <c r="D50" i="29" s="1"/>
  <c r="V15" i="65" l="1"/>
  <c r="U15" i="65"/>
  <c r="Y10" i="65"/>
  <c r="Y15" i="65" s="1"/>
  <c r="Y17" i="65" s="1"/>
  <c r="X10" i="65"/>
  <c r="X15" i="65" s="1"/>
  <c r="X17" i="65" s="1"/>
  <c r="S15" i="65" l="1"/>
  <c r="D56" i="23" l="1"/>
  <c r="D34" i="23" l="1"/>
  <c r="D23" i="23"/>
  <c r="L31" i="29" l="1"/>
  <c r="L38" i="29"/>
  <c r="Q38" i="29" s="1"/>
  <c r="D34" i="29" s="1"/>
  <c r="L33" i="29"/>
  <c r="Q33" i="29" s="1"/>
  <c r="D29" i="29" s="1"/>
  <c r="L32" i="29"/>
  <c r="Q32" i="29" s="1"/>
  <c r="D28" i="29" s="1"/>
  <c r="L35" i="29"/>
  <c r="Q35" i="29" s="1"/>
  <c r="D31" i="29" s="1"/>
  <c r="L37" i="29"/>
  <c r="Q37" i="29" s="1"/>
  <c r="D33" i="29" s="1"/>
  <c r="L39" i="29"/>
  <c r="Q39" i="29" s="1"/>
  <c r="D35" i="29" s="1"/>
  <c r="L36" i="29"/>
  <c r="Q36" i="29" s="1"/>
  <c r="D32" i="29" s="1"/>
  <c r="L34" i="29"/>
  <c r="Q34" i="29" s="1"/>
  <c r="D30" i="29" s="1"/>
  <c r="E23" i="23"/>
  <c r="F23" i="23" s="1"/>
  <c r="E34" i="23"/>
  <c r="F34" i="23" s="1"/>
  <c r="Q31" i="29" l="1"/>
  <c r="D27" i="29" s="1"/>
  <c r="D36" i="29" s="1"/>
  <c r="L40" i="29"/>
  <c r="Q40" i="29" s="1"/>
  <c r="E12" i="23"/>
  <c r="E56" i="23"/>
  <c r="F56" i="23" s="1"/>
  <c r="F45" i="23"/>
  <c r="E23" i="29" l="1"/>
  <c r="D12" i="23"/>
  <c r="F12" i="23" l="1"/>
  <c r="F69" i="23" s="1"/>
  <c r="D7" i="34" l="1"/>
  <c r="D7" i="61"/>
  <c r="D7" i="60"/>
  <c r="D7" i="59"/>
  <c r="D6" i="65"/>
  <c r="G1" i="27"/>
</calcChain>
</file>

<file path=xl/sharedStrings.xml><?xml version="1.0" encoding="utf-8"?>
<sst xmlns="http://schemas.openxmlformats.org/spreadsheetml/2006/main" count="1301" uniqueCount="799">
  <si>
    <t>MONTANA DEPARTMENT OF ADMINISTRATION</t>
  </si>
  <si>
    <t>STATE FINANCIAL SERVICES DIVISION</t>
  </si>
  <si>
    <t>LOCAL GOVERNMENT SERVICES</t>
  </si>
  <si>
    <t>Mitchell Building, PO Box 200547, Helena, MT 59620-0547</t>
  </si>
  <si>
    <t>Phone: (406) 444-9101</t>
  </si>
  <si>
    <t>http://sfsd.mt.gov/LGSB</t>
  </si>
  <si>
    <t xml:space="preserve">Net Pension Liability                                       Worksheet  </t>
  </si>
  <si>
    <t xml:space="preserve">This worksheet follows the format of information provided by MPERA and TRS.  The Sample Journal Entries are used to allocate adjustments by fund type and combine entries for applicable plan types.  The Required Supplementary Information schedules are no longer included in the GASB  68 Worksheet. The Notes to the Financial Statements should be added within the Annual Financial Report. Complete the Required Supplementary Information and Notes to the RSI that are included in the Local Government Service's Annual Financial Report. If approved to report using the SGFRF, net pension liability, deferred inflow of resources and deferred outflow of resources are not required to be reported in the fund financial statements. However, the schedules provided in the notes provided by MPERA as Required Supplementary Information (RSI) must be included in the SGFRF Other Supplementary Information (OSI) section. </t>
  </si>
  <si>
    <t xml:space="preserve">Complete the Plan Deferred Schedules Worksheets by using the prior year's GASB 68 Worksheet to record the Prior Year's Deferred Outflows and Inflows of Resources or the totals listed in your prior year audit if adjustments were made.   Use the current year's schedules titled Recognition of Deferred Inflows and Outflows provided by MPERA in the GASB 68 Notes to the Financial Statements. </t>
  </si>
  <si>
    <t>The MPERA reports use the Measurement Date as of June 30 of the prior year, this corresponds to the reporting date of June 30, of the current or reporting year.</t>
  </si>
  <si>
    <t xml:space="preserve"> </t>
  </si>
  <si>
    <t>The Employer contributions subsequent to the measurement date for 7/1/20XX to 6/30/20XX (prior year) as provided by MPERA on the prior year's form may vary from the amount supplied as part of the current year Sample Journal Entries.  The Deferred Outflows of Resources - employer contributions 7/20XX-6/20XX (curent year) will auto-fill from the prior year's deferred schedules to match the prior year's amount and adjust pension expense by the difference.</t>
  </si>
  <si>
    <t>The Recap Tab will allocate the adjustments using the payroll allocation provided on the Payroll Allocation Tab. Enter the Prior Fiscal Year's Ending Balances by Governmental Funds in total, and individually for each Proprietary Fund. Input the Prior Year's Net Pension Liability; Deferred Outflows and Deferred Inflows of Resources.</t>
  </si>
  <si>
    <r>
      <rPr>
        <b/>
        <u/>
        <sz val="10"/>
        <rFont val="Arial"/>
        <family val="2"/>
      </rPr>
      <t>GASB 85:</t>
    </r>
    <r>
      <rPr>
        <sz val="10"/>
        <rFont val="Arial"/>
        <family val="2"/>
      </rPr>
      <t xml:space="preserve"> Recognition of On-behalf payments made by the State to pensions in Governmental Funds for the current fiscal year.  On-behalf revenue should be recorded in the fund level statements of governmental funds for the current year.  Refer to the On-behalf Revenue Tab for further instructions and options.</t>
    </r>
  </si>
  <si>
    <t>Contributions by MPERA Plan Type:</t>
  </si>
  <si>
    <r>
      <rPr>
        <b/>
        <sz val="10"/>
        <rFont val="Arial"/>
        <family val="2"/>
      </rPr>
      <t>PERS</t>
    </r>
    <r>
      <rPr>
        <sz val="10"/>
        <rFont val="Arial"/>
        <family val="2"/>
      </rPr>
      <t xml:space="preserve"> On-behalf contribution by the State is .1% of earnings applicable to PERS.  </t>
    </r>
  </si>
  <si>
    <r>
      <rPr>
        <b/>
        <sz val="10"/>
        <rFont val="Arial"/>
        <family val="2"/>
      </rPr>
      <t>MPORS</t>
    </r>
    <r>
      <rPr>
        <sz val="10"/>
        <rFont val="Arial"/>
        <family val="2"/>
      </rPr>
      <t xml:space="preserve"> On-behalf contribution by the State is 29.37% and should be recorded.</t>
    </r>
  </si>
  <si>
    <r>
      <rPr>
        <b/>
        <sz val="10"/>
        <rFont val="Arial"/>
        <family val="2"/>
      </rPr>
      <t>FURS</t>
    </r>
    <r>
      <rPr>
        <sz val="10"/>
        <rFont val="Arial"/>
        <family val="2"/>
      </rPr>
      <t xml:space="preserve"> On-behalf contribution by the State is 32.61% and should be recorded.</t>
    </r>
  </si>
  <si>
    <r>
      <rPr>
        <b/>
        <sz val="10"/>
        <rFont val="Arial"/>
        <family val="2"/>
      </rPr>
      <t>SRS</t>
    </r>
    <r>
      <rPr>
        <sz val="10"/>
        <rFont val="Arial"/>
        <family val="2"/>
      </rPr>
      <t xml:space="preserve"> - The State</t>
    </r>
    <r>
      <rPr>
        <u/>
        <sz val="10"/>
        <rFont val="Arial"/>
        <family val="2"/>
      </rPr>
      <t xml:space="preserve"> does not</t>
    </r>
    <r>
      <rPr>
        <sz val="10"/>
        <rFont val="Arial"/>
        <family val="2"/>
      </rPr>
      <t xml:space="preserve"> make an on-behalf payment to the SRS plan.</t>
    </r>
  </si>
  <si>
    <r>
      <rPr>
        <b/>
        <sz val="10"/>
        <rFont val="Arial"/>
        <family val="2"/>
      </rPr>
      <t>TRS</t>
    </r>
    <r>
      <rPr>
        <sz val="10"/>
        <rFont val="Arial"/>
        <family val="2"/>
      </rPr>
      <t xml:space="preserve"> - On-behalf contribution by the State is 2.49% and should be recorded.</t>
    </r>
  </si>
  <si>
    <t>Version 22.1</t>
  </si>
  <si>
    <t>Release Date: August 2022</t>
  </si>
  <si>
    <t>GASB 68 PENSION PLAN REPORTING</t>
  </si>
  <si>
    <t>WORKSHEET INSTRUCTIONS</t>
  </si>
  <si>
    <t>The reports necessary to complete the pension plan input pages can be found on the MPERA &amp; TRS websites:</t>
  </si>
  <si>
    <t>Montana Public Employees Retirement Administration (MPERA)</t>
  </si>
  <si>
    <t>Home - Montana TRS</t>
  </si>
  <si>
    <t>To complete the Pension Statement Input Worksheets - Yellow Tabs:</t>
  </si>
  <si>
    <t xml:space="preserve">Use the plan reports to complete the Sample JV and Schedule of Deferred Inflows and Outflows Input Tabs for </t>
  </si>
  <si>
    <t>each of the plans your entity participates in and your prior year GASB 68 Pension Worksheet.</t>
  </si>
  <si>
    <t>For MPERA Plans: PERS, FURS, MPOR and SRS:</t>
  </si>
  <si>
    <t>Step 1: Download your MPERA Plan Reports:</t>
  </si>
  <si>
    <r>
      <rPr>
        <b/>
        <u/>
        <sz val="10"/>
        <color theme="4"/>
        <rFont val="Arial"/>
        <family val="2"/>
      </rPr>
      <t>Download your entity's applicable MPERA plan reports</t>
    </r>
    <r>
      <rPr>
        <sz val="10"/>
        <rFont val="Arial"/>
        <family val="2"/>
      </rPr>
      <t xml:space="preserve"> from the MPERA website. They are located in the link Under GASB 68 Employer Data: Employer Specific Data -S</t>
    </r>
    <r>
      <rPr>
        <i/>
        <sz val="10"/>
        <rFont val="Arial"/>
        <family val="2"/>
      </rPr>
      <t xml:space="preserve">ee Illustrations #1a, 1b and 1c. </t>
    </r>
    <r>
      <rPr>
        <sz val="10"/>
        <rFont val="Arial"/>
        <family val="2"/>
      </rPr>
      <t xml:space="preserve"> Ensure you are downloading the correct year for the current reporting date (not measurement date).</t>
    </r>
  </si>
  <si>
    <t>Illustration #1a: Locating your MPERA Plan Reports on the MPERA website:</t>
  </si>
  <si>
    <t>Link to the MPERA website</t>
  </si>
  <si>
    <t>Click on the</t>
  </si>
  <si>
    <t>Updated GASB Link</t>
  </si>
  <si>
    <t>Illustration #1b: Employer Specific Reports</t>
  </si>
  <si>
    <t>Individual Pension Plan</t>
  </si>
  <si>
    <t>Reports are located under</t>
  </si>
  <si>
    <t>MPERA Employer Information</t>
  </si>
  <si>
    <t>*Click on Employer Specific Data for the Current Fiscal Year</t>
  </si>
  <si>
    <t>Illustration #1c: Employer Plan Reports</t>
  </si>
  <si>
    <t>Drop-down menu to</t>
  </si>
  <si>
    <t>Search for &amp; Select your Entity among the Employers</t>
  </si>
  <si>
    <t>Locate your Entity's name on the drop-down menu. Download all the applicable Reports</t>
  </si>
  <si>
    <t>Step 2: Complete the Deferred Schedules Tab:</t>
  </si>
  <si>
    <r>
      <rPr>
        <b/>
        <sz val="10"/>
        <color theme="4"/>
        <rFont val="Arial"/>
        <family val="2"/>
      </rPr>
      <t>Input the Deferred Outflows and Deferred Inflows of Resources</t>
    </r>
    <r>
      <rPr>
        <sz val="10"/>
        <color theme="4"/>
        <rFont val="Arial"/>
        <family val="2"/>
      </rPr>
      <t xml:space="preserve"> information on the </t>
    </r>
    <r>
      <rPr>
        <b/>
        <sz val="10"/>
        <color theme="4"/>
        <rFont val="Arial"/>
        <family val="2"/>
      </rPr>
      <t>Deferred Schedules</t>
    </r>
  </si>
  <si>
    <t>pages for all the plans your local government participates in.  This information can be found on your prior year's GASB 68</t>
  </si>
  <si>
    <r>
      <t xml:space="preserve">Worksheet or on the MPERA website. </t>
    </r>
    <r>
      <rPr>
        <i/>
        <sz val="10"/>
        <rFont val="Arial"/>
        <family val="2"/>
      </rPr>
      <t>See Illustration #2.</t>
    </r>
  </si>
  <si>
    <r>
      <rPr>
        <b/>
        <u/>
        <sz val="10"/>
        <rFont val="Arial"/>
        <family val="2"/>
      </rPr>
      <t>Prior Year:</t>
    </r>
    <r>
      <rPr>
        <sz val="10"/>
        <rFont val="Arial"/>
        <family val="2"/>
      </rPr>
      <t xml:space="preserve"> Start by entering the prior year's deferred outflows and inflows of resources. Verify the Employer contributions subsequent to the measurement date as reported on the prior year schedule is the same as the number reported on the current year's schedule of deferred outflows. If the contributions are different, use the amount the was deferred in the prior year. An adjustment will auto-fill on the Sample JV Tab.</t>
    </r>
  </si>
  <si>
    <r>
      <rPr>
        <b/>
        <u/>
        <sz val="10"/>
        <rFont val="Arial"/>
        <family val="2"/>
      </rPr>
      <t>Current Year:</t>
    </r>
    <r>
      <rPr>
        <sz val="10"/>
        <rFont val="Arial"/>
        <family val="2"/>
      </rPr>
      <t xml:space="preserve"> Enter the deferred inflows and outflows from the current year's MPERA report.  This can be taken from the Recognition of Deferred Inflows and Outflows Schedule within the Notes Section of the MPERA plan report.</t>
    </r>
  </si>
  <si>
    <t>Illustration 2: Schedule of Deferred Outflows and Inflows</t>
  </si>
  <si>
    <t>Schedules of Deferred</t>
  </si>
  <si>
    <t>Outflows &amp; Inflows:</t>
  </si>
  <si>
    <t>Input Current Year</t>
  </si>
  <si>
    <t>Input Prior Year</t>
  </si>
  <si>
    <t>Step 3: Complete the Sample JV Tabs:</t>
  </si>
  <si>
    <r>
      <t xml:space="preserve">Locate the </t>
    </r>
    <r>
      <rPr>
        <b/>
        <u/>
        <sz val="10"/>
        <color theme="4"/>
        <rFont val="Arial"/>
        <family val="2"/>
      </rPr>
      <t>Sample Journal Entries report</t>
    </r>
    <r>
      <rPr>
        <sz val="10"/>
        <rFont val="Arial"/>
        <family val="2"/>
      </rPr>
      <t xml:space="preserve"> for all applicable plans within the MPERA Note Disclosure. Input the information on the corresponding Sample-JV Tab as presented. </t>
    </r>
    <r>
      <rPr>
        <i/>
        <sz val="10"/>
        <rFont val="Arial"/>
        <family val="2"/>
      </rPr>
      <t>See Illustration #3.</t>
    </r>
  </si>
  <si>
    <r>
      <t xml:space="preserve"> </t>
    </r>
    <r>
      <rPr>
        <b/>
        <u/>
        <sz val="10"/>
        <rFont val="Arial"/>
        <family val="2"/>
      </rPr>
      <t xml:space="preserve"> Enter </t>
    </r>
    <r>
      <rPr>
        <sz val="10"/>
        <rFont val="Arial"/>
        <family val="2"/>
      </rPr>
      <t>information in</t>
    </r>
  </si>
  <si>
    <t>yellow-colored cells</t>
  </si>
  <si>
    <r>
      <t xml:space="preserve"> </t>
    </r>
    <r>
      <rPr>
        <b/>
        <u/>
        <sz val="10"/>
        <rFont val="Arial"/>
        <family val="2"/>
      </rPr>
      <t xml:space="preserve"> Do not enter</t>
    </r>
    <r>
      <rPr>
        <sz val="10"/>
        <rFont val="Arial"/>
        <family val="2"/>
      </rPr>
      <t xml:space="preserve"> info in</t>
    </r>
  </si>
  <si>
    <t xml:space="preserve">salmon-colored cells </t>
  </si>
  <si>
    <r>
      <t>(Note: You may not participate in all the plans.</t>
    </r>
    <r>
      <rPr>
        <b/>
        <u/>
        <sz val="10"/>
        <rFont val="Arial"/>
        <family val="2"/>
      </rPr>
      <t xml:space="preserve"> Do not delete</t>
    </r>
    <r>
      <rPr>
        <sz val="10"/>
        <rFont val="Arial"/>
        <family val="2"/>
      </rPr>
      <t xml:space="preserve"> the worksheet page of the plans not applicable.  </t>
    </r>
  </si>
  <si>
    <t>You can hide the worksheet pages your local government doesn't participate in.)</t>
  </si>
  <si>
    <r>
      <rPr>
        <b/>
        <u/>
        <sz val="10"/>
        <color theme="5" tint="-0.499984740745262"/>
        <rFont val="Arial"/>
        <family val="2"/>
      </rPr>
      <t>IMPORTANT:</t>
    </r>
    <r>
      <rPr>
        <sz val="10"/>
        <color theme="5" tint="-0.499984740745262"/>
        <rFont val="Arial"/>
        <family val="2"/>
      </rPr>
      <t xml:space="preserve"> </t>
    </r>
    <r>
      <rPr>
        <sz val="10"/>
        <rFont val="Arial"/>
        <family val="2"/>
      </rPr>
      <t xml:space="preserve">If the </t>
    </r>
    <r>
      <rPr>
        <b/>
        <sz val="10"/>
        <color theme="4"/>
        <rFont val="Arial"/>
        <family val="2"/>
      </rPr>
      <t>Deferred Outflows/Inflows of Resources entr</t>
    </r>
    <r>
      <rPr>
        <sz val="10"/>
        <rFont val="Arial"/>
        <family val="2"/>
      </rPr>
      <t>y on the Plan's Sample Journal Entries report is a:</t>
    </r>
  </si>
  <si>
    <r>
      <t xml:space="preserve">        </t>
    </r>
    <r>
      <rPr>
        <b/>
        <u/>
        <sz val="10"/>
        <rFont val="Arial"/>
        <family val="2"/>
      </rPr>
      <t xml:space="preserve">Debit </t>
    </r>
    <r>
      <rPr>
        <sz val="10"/>
        <rFont val="Arial"/>
        <family val="2"/>
      </rPr>
      <t>- Enter as a Deferred Outflow of Resources</t>
    </r>
  </si>
  <si>
    <r>
      <t xml:space="preserve">        </t>
    </r>
    <r>
      <rPr>
        <b/>
        <u/>
        <sz val="10"/>
        <rFont val="Arial"/>
        <family val="2"/>
      </rPr>
      <t>Credit</t>
    </r>
    <r>
      <rPr>
        <u/>
        <sz val="10"/>
        <rFont val="Arial"/>
        <family val="2"/>
      </rPr>
      <t xml:space="preserve"> </t>
    </r>
    <r>
      <rPr>
        <sz val="10"/>
        <rFont val="Arial"/>
        <family val="2"/>
      </rPr>
      <t>- Enter as a Deferred Inflow of Resources</t>
    </r>
  </si>
  <si>
    <r>
      <t xml:space="preserve">The </t>
    </r>
    <r>
      <rPr>
        <b/>
        <u/>
        <sz val="10"/>
        <rFont val="Arial"/>
        <family val="2"/>
      </rPr>
      <t>Employer contributions subsequent to the measurement date</t>
    </r>
    <r>
      <rPr>
        <sz val="10"/>
        <rFont val="Arial"/>
        <family val="2"/>
      </rPr>
      <t xml:space="preserve"> (7/1/20XX to 6/30/20XX) can be located on the MPERA website using the Employer Reporting (ERIC) reports for the current fiscal year.</t>
    </r>
  </si>
  <si>
    <t>Illustration 3: Sample Journal Entries Report provided by MPERA</t>
  </si>
  <si>
    <t>Enter the information for the MPERA Plan's Sample Journal Entries</t>
  </si>
  <si>
    <r>
      <rPr>
        <b/>
        <u/>
        <sz val="10"/>
        <color theme="9" tint="-0.499984740745262"/>
        <rFont val="Arial"/>
        <family val="2"/>
      </rPr>
      <t>Do not enter</t>
    </r>
    <r>
      <rPr>
        <b/>
        <sz val="10"/>
        <rFont val="Arial"/>
        <family val="2"/>
      </rPr>
      <t xml:space="preserve"> the prior year</t>
    </r>
  </si>
  <si>
    <t>Contributions Subsequent to</t>
  </si>
  <si>
    <t>Measurement Date appearing</t>
  </si>
  <si>
    <t xml:space="preserve">on MPERA JV; </t>
  </si>
  <si>
    <t xml:space="preserve">The correct adjusted amount </t>
  </si>
  <si>
    <t>is auto-calculated, input and</t>
  </si>
  <si>
    <t>offset to pension expense.</t>
  </si>
  <si>
    <r>
      <t xml:space="preserve"> </t>
    </r>
    <r>
      <rPr>
        <b/>
        <u/>
        <sz val="10"/>
        <color theme="9" tint="-0.499984740745262"/>
        <rFont val="Arial"/>
        <family val="2"/>
      </rPr>
      <t xml:space="preserve">  Items not on the Sample JV:</t>
    </r>
  </si>
  <si>
    <t xml:space="preserve">Employer contributions </t>
  </si>
  <si>
    <t>Subsequent to Measurement</t>
  </si>
  <si>
    <t>Date - Current Fiscal Year</t>
  </si>
  <si>
    <t xml:space="preserve">MPERA On-behalf Payment - Determine what option you will use to recognize the On-behalf Revenue State payments.  </t>
  </si>
  <si>
    <t xml:space="preserve">GASB 85 requires the current period On-behalf revenue be recognized in the fund-level statements. If you input the on-behalf as part of your year-end closing adjustments you may choose not to input the on-behalf revenue on the Sample JV-Tabs. </t>
  </si>
  <si>
    <r>
      <rPr>
        <b/>
        <u/>
        <sz val="10"/>
        <rFont val="Arial"/>
        <family val="2"/>
      </rPr>
      <t>Option 1</t>
    </r>
    <r>
      <rPr>
        <sz val="10"/>
        <rFont val="Arial"/>
        <family val="2"/>
      </rPr>
      <t>: Input the current year on-behalf payment into your accounting software.  Do not input the on-behalf payments as of the measurement date on the Sample JV-Tab.</t>
    </r>
  </si>
  <si>
    <r>
      <rPr>
        <b/>
        <u/>
        <sz val="10"/>
        <rFont val="Arial"/>
        <family val="2"/>
      </rPr>
      <t>Option 2</t>
    </r>
    <r>
      <rPr>
        <sz val="10"/>
        <rFont val="Arial"/>
        <family val="2"/>
      </rPr>
      <t>: Enter the total of all plan type's current fiscal year on-behalf revenue and expense in the general fund in your accounting software as part of your closing adjustments. Complete the Sample JV and input the on-behalf payments as of the measurement date as provided for each plan type. See Option 2 on the GASB85 On-Behalf Tab for instructions on removing the current year on-behalf revenue on the OP Conversion of the AFR.</t>
    </r>
  </si>
  <si>
    <r>
      <rPr>
        <b/>
        <u/>
        <sz val="10"/>
        <rFont val="Arial"/>
        <family val="2"/>
      </rPr>
      <t>Option 3:</t>
    </r>
    <r>
      <rPr>
        <sz val="10"/>
        <rFont val="Arial"/>
        <family val="2"/>
      </rPr>
      <t xml:space="preserve"> If you have determined the on-behalf revenue is not material and have chosen not report it in the governmental funds in the accounting software complete the Sample JV Tab inputting the on-behalf payment as of the measurement date. You will enter the on-behalf revenue and related expense allocated to the governmental funds on the OP Conversion. Follow the examples as provided for Option 3 on the GASB 85-On-Behalf Tab. </t>
    </r>
  </si>
  <si>
    <r>
      <rPr>
        <b/>
        <i/>
        <sz val="10"/>
        <rFont val="Arial"/>
        <family val="2"/>
      </rPr>
      <t>Remember:</t>
    </r>
    <r>
      <rPr>
        <i/>
        <sz val="10"/>
        <rFont val="Arial"/>
        <family val="2"/>
      </rPr>
      <t xml:space="preserve"> If you entered the on-behalf revenue in your accounting software and then entered the on-behalf revenue as of the measurement date you will need to reverse the current year's on-behalf revenue may need to be reversed on the Government-wide Statements to show the on-behalf revenue as of the measurement date. Note: GASB 24 states an employer is not required to allocate on-behalf payments to individual funds. If allocating to a single fund the General Fund should be used. In some situations the on-behalf payment may relate entirely to an enterprise fund and should be reported in that fund.  If the on-behalf revenue was recorded among multiple fund types (business and government) it should be reversed exactly as it was posted in the fund financial statements. </t>
    </r>
  </si>
  <si>
    <t>See the On-Behalf Revenue Tab for additional detailed instructions.</t>
  </si>
  <si>
    <t>Illustration 3A: On-behalf Revenue Recognition</t>
  </si>
  <si>
    <t>If choosing Option 2 or 3 - you will complete Section #2 of the Sample JV-Tab.</t>
  </si>
  <si>
    <t>Measurement Period:</t>
  </si>
  <si>
    <t xml:space="preserve">      Current period:</t>
  </si>
  <si>
    <t>Difference:</t>
  </si>
  <si>
    <t>To produce the Government-wide Statements the current Year On-Behalf Revenue should be reversed exactly as it was input into the Fund-Level Statements. For example: The current year on-behalf contributions was recorded in the General Fund - this amount should all be reversed on the OP Conversion.  If the amount had been split between governmental funds and business-type funds you would adjust each business-type fund and the governmental funds in total to reverse the amount that was recorded in the fund level statement.</t>
  </si>
  <si>
    <t>For Teachers Retirement System (TRS):</t>
  </si>
  <si>
    <t>Enter the information as provided on the TRS Website - Click on "The 20XX GASB 68 reports". Locate your report by</t>
  </si>
  <si>
    <t>Employer Name, then scroll down the TRS report until you locate the "Sample Journal Entries" page to find the information</t>
  </si>
  <si>
    <t>to input on the TRS Statement - Input worksheet. (You do not have to complete a Prior Year Input page for TRS.)</t>
  </si>
  <si>
    <t>Step 4: Payroll Allocation</t>
  </si>
  <si>
    <r>
      <rPr>
        <b/>
        <sz val="11"/>
        <color theme="4"/>
        <rFont val="Arial"/>
        <family val="2"/>
      </rPr>
      <t>Instructions to Complete the Payroll Allocation</t>
    </r>
    <r>
      <rPr>
        <b/>
        <sz val="11"/>
        <rFont val="Arial"/>
        <family val="2"/>
      </rPr>
      <t xml:space="preserve"> (by fund type and major function) - Yellow Tab:</t>
    </r>
  </si>
  <si>
    <t>To determine the correct allocation by fund and major purpose/function run a gross payroll report or PERS employer</t>
  </si>
  <si>
    <r>
      <t xml:space="preserve">contribution report for </t>
    </r>
    <r>
      <rPr>
        <u/>
        <sz val="10"/>
        <rFont val="Arial"/>
        <family val="2"/>
      </rPr>
      <t>only the employees participating in the PERS</t>
    </r>
    <r>
      <rPr>
        <sz val="10"/>
        <rFont val="Arial"/>
        <family val="2"/>
      </rPr>
      <t xml:space="preserve"> plan.  </t>
    </r>
    <r>
      <rPr>
        <i/>
        <sz val="10"/>
        <rFont val="Arial"/>
        <family val="2"/>
      </rPr>
      <t>See Illustration #4a.</t>
    </r>
  </si>
  <si>
    <r>
      <rPr>
        <b/>
        <u/>
        <sz val="10"/>
        <rFont val="Arial"/>
        <family val="2"/>
      </rPr>
      <t xml:space="preserve">(Do not include MPORS, FURS, SRS. </t>
    </r>
    <r>
      <rPr>
        <sz val="10"/>
        <rFont val="Arial"/>
        <family val="2"/>
      </rPr>
      <t>The employer contributions are typically made only from governmental funds.</t>
    </r>
  </si>
  <si>
    <t>If your allocation is different for these plan types change the allocation for Other Pension Plan Types.</t>
  </si>
  <si>
    <t>This information is available at the bottom of the worksheet)</t>
  </si>
  <si>
    <t>For the PERS Paid from Governmental Funds:</t>
  </si>
  <si>
    <t>On the Payroll Allocation Input Worksheet enter the payroll amount paid from all governmental funds as a total in</t>
  </si>
  <si>
    <t>Column C - Row 10. (Total for: General, Special Revenue, Debt Service, Capital Project &amp; Permanent Funds)</t>
  </si>
  <si>
    <t>Next, enter the amount paid from the governmental funds by major purpose in Columns E through M Row 24 for PERS.</t>
  </si>
  <si>
    <r>
      <t xml:space="preserve">(Major purpose: general gov, public safety, public works, public health, culture &amp; recreation, etc.) </t>
    </r>
    <r>
      <rPr>
        <i/>
        <sz val="10"/>
        <rFont val="Arial"/>
        <family val="2"/>
      </rPr>
      <t>See Illustration #4b.</t>
    </r>
  </si>
  <si>
    <t>For the PERS Paid from Proprietary Funds:</t>
  </si>
  <si>
    <t>Enter the payroll amount paid to PERS for each proprietary fund separately in Column C Rows 13-17. Enter the fund</t>
  </si>
  <si>
    <t>number and name in rows 13-17 for proprietary funds if other than water, sewer and solid waste.</t>
  </si>
  <si>
    <t>Illustration #4a - PERS Payroll Allocation or Contributions  by Fund Type</t>
  </si>
  <si>
    <t>Start the allocation process:</t>
  </si>
  <si>
    <r>
      <t xml:space="preserve">Input gross payroll of PERS employees </t>
    </r>
    <r>
      <rPr>
        <b/>
        <u/>
        <sz val="10"/>
        <rFont val="Arial"/>
        <family val="2"/>
      </rPr>
      <t xml:space="preserve">or </t>
    </r>
  </si>
  <si>
    <t xml:space="preserve">employer's PERS contributions </t>
  </si>
  <si>
    <t>by Fund Type:</t>
  </si>
  <si>
    <r>
      <rPr>
        <b/>
        <u/>
        <sz val="10"/>
        <rFont val="Arial"/>
        <family val="2"/>
      </rPr>
      <t>Total</t>
    </r>
    <r>
      <rPr>
        <b/>
        <sz val="10"/>
        <rFont val="Arial"/>
        <family val="2"/>
      </rPr>
      <t xml:space="preserve"> of all governmental funds</t>
    </r>
  </si>
  <si>
    <r>
      <rPr>
        <b/>
        <u/>
        <sz val="10"/>
        <rFont val="Arial"/>
        <family val="2"/>
      </rPr>
      <t>Individually</t>
    </r>
    <r>
      <rPr>
        <b/>
        <sz val="10"/>
        <rFont val="Arial"/>
        <family val="2"/>
      </rPr>
      <t xml:space="preserve"> for each proprietary fund</t>
    </r>
  </si>
  <si>
    <t>Illustration #4b - Governmental Fund Allocation by Function</t>
  </si>
  <si>
    <t>Input the Total Governmental Funds divided by major purpose                                                                                                                (e.g. general government, public safety, public works, culture &amp; rec)</t>
  </si>
  <si>
    <t>Total by major purpose should equal the Total of the Governmental Funds</t>
  </si>
  <si>
    <t>For FURS, MPORS &amp; SRS - default is public safety; Teacher's Retirement default is General Government</t>
  </si>
  <si>
    <r>
      <t>Step 5: Completing the Recap</t>
    </r>
    <r>
      <rPr>
        <b/>
        <u/>
        <sz val="12"/>
        <color theme="4"/>
        <rFont val="Arial"/>
        <family val="2"/>
      </rPr>
      <t xml:space="preserve"> - Green Tab:</t>
    </r>
  </si>
  <si>
    <r>
      <rPr>
        <b/>
        <sz val="10"/>
        <color theme="4"/>
        <rFont val="Arial"/>
        <family val="2"/>
      </rPr>
      <t>Input the prior fiscal year's ending balance per Fund Type</t>
    </r>
    <r>
      <rPr>
        <sz val="10"/>
        <color theme="4"/>
        <rFont val="Arial"/>
        <family val="2"/>
      </rPr>
      <t xml:space="preserve"> </t>
    </r>
    <r>
      <rPr>
        <sz val="10"/>
        <rFont val="Arial"/>
        <family val="2"/>
      </rPr>
      <t>(governmental, each proprietary individually) for the following:</t>
    </r>
  </si>
  <si>
    <t xml:space="preserve">    Net Pension Liability;</t>
  </si>
  <si>
    <t xml:space="preserve">    Deferred Outflows of Resources</t>
  </si>
  <si>
    <t xml:space="preserve">    Deferred Inflows of Resources; </t>
  </si>
  <si>
    <t xml:space="preserve">For Governmental Funds: </t>
  </si>
  <si>
    <t>The information can be taken from the Prior Year's Annual Financial Report - page 13 for the Governmental Funds total.</t>
  </si>
  <si>
    <t>For Each Proprietary Fund:</t>
  </si>
  <si>
    <t>Review the information on the June 30 trial balance before adjustments are made; also compare this total to the amount</t>
  </si>
  <si>
    <t>reported on the prior year's annual financial report to ensure they are the same.</t>
  </si>
  <si>
    <t>Illustration #5: Prior Fiscal Year Ending Balances per Trial Balance &amp; AFR</t>
  </si>
  <si>
    <t xml:space="preserve">  </t>
  </si>
  <si>
    <t>Input the Prior Year Balances</t>
  </si>
  <si>
    <t>Total for Governmental Funds</t>
  </si>
  <si>
    <t>Individual Proprietary Funds</t>
  </si>
  <si>
    <t>Net Pension Liability</t>
  </si>
  <si>
    <t>Deferred Outflows</t>
  </si>
  <si>
    <t>Deferred Inflows</t>
  </si>
  <si>
    <t>The other schedules on the page will auto-calculate for each Fund Type from the Sample JV Entries page and the Plan type Deferred Schedules.</t>
  </si>
  <si>
    <t>Step 6: Governmental Fund Entries &amp; Adjustments</t>
  </si>
  <si>
    <t>Instructions to complete the Conversion Worksheets of the AFR for Governmental Funds</t>
  </si>
  <si>
    <t xml:space="preserve">         Information provided on Gov. Funds Adjustments Lavender Tab:</t>
  </si>
  <si>
    <t>Illustration #6a: Allocation and rounding Adjustments if necessary</t>
  </si>
  <si>
    <t>Input Adjustments in</t>
  </si>
  <si>
    <t>Yellow cells for:</t>
  </si>
  <si>
    <t>Slight rounding to</t>
  </si>
  <si>
    <t>Pension Expense</t>
  </si>
  <si>
    <t>or Prior Period Adj.</t>
  </si>
  <si>
    <t>If negative - adj</t>
  </si>
  <si>
    <t xml:space="preserve">as a credit; </t>
  </si>
  <si>
    <t>if positive adjust as</t>
  </si>
  <si>
    <t xml:space="preserve">a debit </t>
  </si>
  <si>
    <t xml:space="preserve">Step 6: Completing the Conversion Worksheets cont. </t>
  </si>
  <si>
    <t>Gov. Fund Adjustments Worksheet - Entry #1:</t>
  </si>
  <si>
    <r>
      <rPr>
        <b/>
        <u/>
        <sz val="10"/>
        <color theme="4"/>
        <rFont val="Arial"/>
        <family val="2"/>
      </rPr>
      <t>GLTDAG</t>
    </r>
    <r>
      <rPr>
        <b/>
        <sz val="10"/>
        <color theme="4"/>
        <rFont val="Arial"/>
        <family val="2"/>
      </rPr>
      <t xml:space="preserve"> (Governmental Long-Term Debt Account Group):</t>
    </r>
  </si>
  <si>
    <r>
      <t xml:space="preserve">Enter the prior year's ending </t>
    </r>
    <r>
      <rPr>
        <b/>
        <u/>
        <sz val="10"/>
        <rFont val="Arial"/>
        <family val="2"/>
      </rPr>
      <t>Net Pension Liability</t>
    </r>
    <r>
      <rPr>
        <sz val="10"/>
        <rFont val="Arial"/>
        <family val="2"/>
      </rPr>
      <t xml:space="preserve"> (NPL) as the beginning balance on the GLTDAG under Debt Payable Account #237000, offset with a Amount to be Provided - Other.  Enter adjustment #1 from the Governmental Fund Adjustments Worksheet.                                                                                                                                               The entry will be: a credit to Net Pension Liability if your NPL increased; a  debit if NPL will be reduced.</t>
    </r>
  </si>
  <si>
    <r>
      <rPr>
        <b/>
        <sz val="10"/>
        <rFont val="Arial"/>
        <family val="2"/>
      </rPr>
      <t>Note:</t>
    </r>
    <r>
      <rPr>
        <sz val="10"/>
        <rFont val="Arial"/>
        <family val="2"/>
      </rPr>
      <t xml:space="preserve"> This entry will be made as a journal voucher in your Accounting Software only </t>
    </r>
    <r>
      <rPr>
        <b/>
        <u/>
        <sz val="10"/>
        <rFont val="Arial"/>
        <family val="2"/>
      </rPr>
      <t>if</t>
    </r>
    <r>
      <rPr>
        <b/>
        <sz val="10"/>
        <rFont val="Arial"/>
        <family val="2"/>
      </rPr>
      <t xml:space="preserve"> </t>
    </r>
    <r>
      <rPr>
        <sz val="10"/>
        <rFont val="Arial"/>
        <family val="2"/>
      </rPr>
      <t xml:space="preserve">you keep </t>
    </r>
    <r>
      <rPr>
        <b/>
        <sz val="10"/>
        <rFont val="Arial"/>
        <family val="2"/>
      </rPr>
      <t>Fund 9500</t>
    </r>
    <r>
      <rPr>
        <sz val="10"/>
        <rFont val="Arial"/>
        <family val="2"/>
      </rPr>
      <t xml:space="preserve"> up-to-date as part of your year-end closing adjustments. </t>
    </r>
  </si>
  <si>
    <t>Illustration #6b: Adjustments for the Annual Financial Report (AFR):</t>
  </si>
  <si>
    <t>Adjustments for:</t>
  </si>
  <si>
    <t>#1 Net Pension Liab.</t>
  </si>
  <si>
    <t xml:space="preserve">   for AFR GLTDAG</t>
  </si>
  <si>
    <t>#2 Deferred Inflows</t>
  </si>
  <si>
    <t xml:space="preserve">     &amp; Outflows</t>
  </si>
  <si>
    <t xml:space="preserve">  to BS Conversion</t>
  </si>
  <si>
    <t>#3 Rev., Exp., PPA</t>
  </si>
  <si>
    <t>for OP Conversion</t>
  </si>
  <si>
    <t>Illustration #6c: Governmental Funds Long-Term Debt (GLTDAG of AFR):</t>
  </si>
  <si>
    <t>Adjustment for:</t>
  </si>
  <si>
    <t xml:space="preserve">from the </t>
  </si>
  <si>
    <t>Governmental Funds</t>
  </si>
  <si>
    <t>Adjustments Tab</t>
  </si>
  <si>
    <t>Gov. Fund Adjustments Worksheet - Entry #2:</t>
  </si>
  <si>
    <t>BS Conversion:</t>
  </si>
  <si>
    <r>
      <t xml:space="preserve">Enter the </t>
    </r>
    <r>
      <rPr>
        <b/>
        <u/>
        <sz val="10"/>
        <rFont val="Arial"/>
        <family val="2"/>
      </rPr>
      <t xml:space="preserve">Deferred Outflows of Resources </t>
    </r>
    <r>
      <rPr>
        <sz val="10"/>
        <rFont val="Arial"/>
        <family val="2"/>
      </rPr>
      <t>from the Governmental Adjustments tab</t>
    </r>
  </si>
  <si>
    <t>in the BS Conversion Sheet in Column D Row 28</t>
  </si>
  <si>
    <r>
      <t xml:space="preserve">Enter the </t>
    </r>
    <r>
      <rPr>
        <b/>
        <u/>
        <sz val="10"/>
        <rFont val="Arial"/>
        <family val="2"/>
      </rPr>
      <t>Deferred Inflows of Resources</t>
    </r>
    <r>
      <rPr>
        <sz val="10"/>
        <rFont val="Arial"/>
        <family val="2"/>
      </rPr>
      <t xml:space="preserve"> in the BS Conversion Sheet in Column D Row 49</t>
    </r>
  </si>
  <si>
    <r>
      <rPr>
        <b/>
        <sz val="10"/>
        <rFont val="Arial"/>
        <family val="2"/>
      </rPr>
      <t xml:space="preserve">Note: </t>
    </r>
    <r>
      <rPr>
        <sz val="10"/>
        <rFont val="Arial"/>
        <family val="2"/>
      </rPr>
      <t>The debit adjustment will not equal the credit adjustment of this entry.</t>
    </r>
  </si>
  <si>
    <t>Illustration #6d: BS Conversion of the AFR</t>
  </si>
  <si>
    <r>
      <t xml:space="preserve">Input the </t>
    </r>
    <r>
      <rPr>
        <b/>
        <u/>
        <sz val="10"/>
        <color theme="4"/>
        <rFont val="Arial"/>
        <family val="2"/>
      </rPr>
      <t>Prior Year's Ending</t>
    </r>
  </si>
  <si>
    <r>
      <rPr>
        <b/>
        <u/>
        <sz val="10"/>
        <color theme="4"/>
        <rFont val="Arial"/>
        <family val="2"/>
      </rPr>
      <t>Balance</t>
    </r>
    <r>
      <rPr>
        <b/>
        <sz val="10"/>
        <rFont val="Arial"/>
        <family val="2"/>
      </rPr>
      <t xml:space="preserve"> as shown of the prior</t>
    </r>
  </si>
  <si>
    <t>AFR/Audit for:</t>
  </si>
  <si>
    <t>1. Deferred Outflows of Resources</t>
  </si>
  <si>
    <t>2. Deferred Inflows of Resources</t>
  </si>
  <si>
    <r>
      <t xml:space="preserve">Next: </t>
    </r>
    <r>
      <rPr>
        <b/>
        <sz val="10"/>
        <color theme="5" tint="-0.499984740745262"/>
        <rFont val="Arial"/>
        <family val="2"/>
      </rPr>
      <t>Input the adjustment</t>
    </r>
    <r>
      <rPr>
        <b/>
        <sz val="10"/>
        <rFont val="Arial"/>
        <family val="2"/>
      </rPr>
      <t xml:space="preserve"> to</t>
    </r>
  </si>
  <si>
    <t>Deferred Outflows &amp; Inflows of</t>
  </si>
  <si>
    <t xml:space="preserve">Resources as shown on the </t>
  </si>
  <si>
    <t xml:space="preserve">Governmental Funds </t>
  </si>
  <si>
    <t>Adjustment Tab</t>
  </si>
  <si>
    <t>Gov. Fund Adjustments Worksheet - Entry #3:</t>
  </si>
  <si>
    <t>OP Conversion:</t>
  </si>
  <si>
    <t>See the On-behalf Revenue Tab</t>
  </si>
  <si>
    <t>From the Recap of Governmental Adjustments tab:</t>
  </si>
  <si>
    <r>
      <t xml:space="preserve">Enter the </t>
    </r>
    <r>
      <rPr>
        <b/>
        <u/>
        <sz val="10"/>
        <rFont val="Arial"/>
        <family val="2"/>
      </rPr>
      <t>On-behalf Payment</t>
    </r>
    <r>
      <rPr>
        <sz val="10"/>
        <rFont val="Arial"/>
        <family val="2"/>
      </rPr>
      <t xml:space="preserve"> (if it was not made as a jv adjustment during closing) in Column F - Row 13</t>
    </r>
  </si>
  <si>
    <r>
      <t xml:space="preserve">Enter the </t>
    </r>
    <r>
      <rPr>
        <b/>
        <u/>
        <sz val="10"/>
        <rFont val="Arial"/>
        <family val="2"/>
      </rPr>
      <t>Pension Expense</t>
    </r>
    <r>
      <rPr>
        <sz val="10"/>
        <rFont val="Arial"/>
        <family val="2"/>
      </rPr>
      <t xml:space="preserve"> by Major Purpose in Column F Rows 23 - 37</t>
    </r>
  </si>
  <si>
    <r>
      <rPr>
        <b/>
        <sz val="10"/>
        <color theme="5" tint="-0.499984740745262"/>
        <rFont val="Arial"/>
        <family val="2"/>
      </rPr>
      <t>Please note:</t>
    </r>
    <r>
      <rPr>
        <sz val="10"/>
        <rFont val="Arial"/>
        <family val="2"/>
      </rPr>
      <t xml:space="preserve"> If you are recognizing on-behalf revenue and pension expense for current year State's contribution to plans</t>
    </r>
  </si>
  <si>
    <t>in your fund level financial statements in accordance with GASB #85, an additional adjustment may be necessary on the OP</t>
  </si>
  <si>
    <t>Conversion tab to reverse the on-behalf revenue and pension expense as of measurement date recognized in your fund-level</t>
  </si>
  <si>
    <t>financial statements if using that option.  See the GASB85 - On-Behalf Revenue tab for on-behalf revenue recognition options.</t>
  </si>
  <si>
    <t>Illustration #6e: Annual Financial Report - OP Conversion of the AFR</t>
  </si>
  <si>
    <t xml:space="preserve">      Note:</t>
  </si>
  <si>
    <t xml:space="preserve">Yellow boxes are on the BS </t>
  </si>
  <si>
    <t>and OP Conversion Pages of</t>
  </si>
  <si>
    <t>the Annual Financial Report</t>
  </si>
  <si>
    <t>will assist with the input of the</t>
  </si>
  <si>
    <t>necessary GASB 68 Adjustments</t>
  </si>
  <si>
    <t>Illustration is the Intergovernmental</t>
  </si>
  <si>
    <t>Revenues &amp; Pension Expense</t>
  </si>
  <si>
    <t>added to the OP Conversion</t>
  </si>
  <si>
    <t>when the on-behalf entry wasn't</t>
  </si>
  <si>
    <t>made as part of the closing entries.</t>
  </si>
  <si>
    <t>Gov. Fund Adjustments Worksheet - Entry #3 cont.</t>
  </si>
  <si>
    <t>Revenue Analysis Page:</t>
  </si>
  <si>
    <r>
      <t xml:space="preserve">Distribute the </t>
    </r>
    <r>
      <rPr>
        <b/>
        <u/>
        <sz val="10"/>
        <rFont val="Arial"/>
        <family val="2"/>
      </rPr>
      <t>Intergovernmental Revenue - On-behalf payment</t>
    </r>
    <r>
      <rPr>
        <sz val="10"/>
        <rFont val="Arial"/>
        <family val="2"/>
      </rPr>
      <t xml:space="preserve"> as a program revenue by major source on the Revenue </t>
    </r>
  </si>
  <si>
    <t xml:space="preserve">Analysis Worksheet of the Annual Financial Report. </t>
  </si>
  <si>
    <t>Use the breakdown by major function provided on the Governmental Adjustments Tab. (Ex. 42 - Public Safety, etc.)</t>
  </si>
  <si>
    <t>Step 7: Business-Type/Proprietary Funds:</t>
  </si>
  <si>
    <t>Instructions to complete the Proprietary Funds Journal Adjustments -  Lavender Tab:</t>
  </si>
  <si>
    <r>
      <t xml:space="preserve">The </t>
    </r>
    <r>
      <rPr>
        <b/>
        <sz val="10"/>
        <color theme="4"/>
        <rFont val="Arial"/>
        <family val="2"/>
      </rPr>
      <t>GASB 68 journal adjustments should be completed in your accounting software</t>
    </r>
    <r>
      <rPr>
        <sz val="10"/>
        <rFont val="Arial"/>
        <family val="2"/>
      </rPr>
      <t xml:space="preserve"> for those funds that use the full </t>
    </r>
  </si>
  <si>
    <t xml:space="preserve">accrual basis of accounting.  The adjustments are provided by fund type on the Proprietary Fund Journal Adjustments </t>
  </si>
  <si>
    <t>and should be made as part of your annual closing adjustment process before you begin your annual financial report.</t>
  </si>
  <si>
    <t>If a rounding adjustment is necessary it is recommended you make this adjustment to pension expense or prior</t>
  </si>
  <si>
    <t>period adjustment.</t>
  </si>
  <si>
    <r>
      <t>The</t>
    </r>
    <r>
      <rPr>
        <u/>
        <sz val="10"/>
        <rFont val="Arial"/>
        <family val="2"/>
      </rPr>
      <t xml:space="preserve"> </t>
    </r>
    <r>
      <rPr>
        <b/>
        <u/>
        <sz val="10"/>
        <rFont val="Arial"/>
        <family val="2"/>
      </rPr>
      <t xml:space="preserve">pension expense account number </t>
    </r>
    <r>
      <rPr>
        <sz val="10"/>
        <rFont val="Arial"/>
        <family val="2"/>
      </rPr>
      <t>you use will vary depending on the fund type and the account number you use</t>
    </r>
  </si>
  <si>
    <t xml:space="preserve">within the individual fund.  The pension expense account number should correspond to the payroll expense account  </t>
  </si>
  <si>
    <t>number you use.  An example:  In water you may use 5210-430500-110 for payroll.  The pension expense account</t>
  </si>
  <si>
    <t>number you would use in water would then be 5210-430500-19x. Sewer: 5310-430600-19x, etc.</t>
  </si>
  <si>
    <r>
      <t xml:space="preserve">A range of </t>
    </r>
    <r>
      <rPr>
        <b/>
        <u/>
        <sz val="10"/>
        <rFont val="Arial"/>
        <family val="2"/>
      </rPr>
      <t>pension expense object codes</t>
    </r>
    <r>
      <rPr>
        <u/>
        <sz val="10"/>
        <rFont val="Arial"/>
        <family val="2"/>
      </rPr>
      <t xml:space="preserve"> </t>
    </r>
    <r>
      <rPr>
        <sz val="10"/>
        <rFont val="Arial"/>
        <family val="2"/>
      </rPr>
      <t>have been assigned in the BARS Chart of Accounts: 195-199.</t>
    </r>
  </si>
  <si>
    <t>Using a separate object code for the GASB 68 pension expense is highly recommended to prevent confusion between</t>
  </si>
  <si>
    <t>actual contributions made to the pension plan affecting cash and budgeting and the non-cash GASB 68 pension expense</t>
  </si>
  <si>
    <t>adjustment.</t>
  </si>
  <si>
    <r>
      <t xml:space="preserve">Account numbers for </t>
    </r>
    <r>
      <rPr>
        <b/>
        <u/>
        <sz val="10"/>
        <rFont val="Arial"/>
        <family val="2"/>
      </rPr>
      <t>Deferred Outflows of Resources and Inflows of Resources</t>
    </r>
    <r>
      <rPr>
        <sz val="10"/>
        <rFont val="Arial"/>
        <family val="2"/>
      </rPr>
      <t xml:space="preserve"> for GASB 68 adjustments can be</t>
    </r>
  </si>
  <si>
    <t>assigned or you can assign the recommended numbers if they are open in your software:</t>
  </si>
  <si>
    <t>199900 - Deferred Outflows of Resources and 223800 - Deferred Inflows of Resources</t>
  </si>
  <si>
    <r>
      <t xml:space="preserve">     Deferred Outflows of Resources have a </t>
    </r>
    <r>
      <rPr>
        <u/>
        <sz val="10"/>
        <rFont val="Arial"/>
        <family val="2"/>
      </rPr>
      <t xml:space="preserve">debit </t>
    </r>
    <r>
      <rPr>
        <sz val="10"/>
        <rFont val="Arial"/>
        <family val="2"/>
      </rPr>
      <t xml:space="preserve">balance; </t>
    </r>
  </si>
  <si>
    <r>
      <t xml:space="preserve">     Deferred Inflows of Resources have a</t>
    </r>
    <r>
      <rPr>
        <u/>
        <sz val="10"/>
        <rFont val="Arial"/>
        <family val="2"/>
      </rPr>
      <t xml:space="preserve"> credit</t>
    </r>
    <r>
      <rPr>
        <sz val="10"/>
        <rFont val="Arial"/>
        <family val="2"/>
      </rPr>
      <t xml:space="preserve"> balance;</t>
    </r>
  </si>
  <si>
    <t>Step 8: Required Supplementary Information in the AFR:</t>
  </si>
  <si>
    <t xml:space="preserve">MPERA is providing the RSI Schedule of Net Pension Liability and notes to the RSI. </t>
  </si>
  <si>
    <t>You will need to complete the RSI Schedule of Contributions. This information can be obtained from the MPERA ERIC</t>
  </si>
  <si>
    <r>
      <rPr>
        <sz val="10"/>
        <rFont val="Arial"/>
        <family val="2"/>
      </rPr>
      <t>System.</t>
    </r>
    <r>
      <rPr>
        <i/>
        <sz val="10"/>
        <rFont val="Arial"/>
        <family val="2"/>
      </rPr>
      <t xml:space="preserve">  Use the contribution subsequent to the measurement date. See Illustration #7.</t>
    </r>
  </si>
  <si>
    <t xml:space="preserve">Ten-year schedules were added to the Required Supplementary Information section of the Annual Financial Report to </t>
  </si>
  <si>
    <t xml:space="preserve">comply with GASB 68 or you can insert the completed RSI Input page for each applicable plan type. </t>
  </si>
  <si>
    <t xml:space="preserve">Individual schedules by pension plan types will report the Proportionate Share of Net Pension Liability and a separate </t>
  </si>
  <si>
    <t>schedule of contributions for the current fiscal year and the prior fiscal year.</t>
  </si>
  <si>
    <t>Information will be compiled until the most recent ten years of reporting has been reached. Once ten years of information</t>
  </si>
  <si>
    <t>is available the oldest year will be removed to accommodate the current year.</t>
  </si>
  <si>
    <t>The RSI for TRS can be found on the TRS website. The pages of the report are titled Required Supplementary</t>
  </si>
  <si>
    <t>Information. Schedule of Proportionate Share of Net Pension Liability and Schedule of Contributions.</t>
  </si>
  <si>
    <t>For TRS the employer's covered-employee payroll should be input from the   employer's records.  The contributions as a</t>
  </si>
  <si>
    <t>percentage of covered-employee payroll can be figured by dividing the contributions by the covered-payroll.</t>
  </si>
  <si>
    <t>Illustration #7: RSI pages of the Annual Financial Report</t>
  </si>
  <si>
    <t xml:space="preserve">Information provided to </t>
  </si>
  <si>
    <t>complete the AFR - RSI</t>
  </si>
  <si>
    <t>Schedule of Proportionate</t>
  </si>
  <si>
    <t>Use the MPERA Eric Info</t>
  </si>
  <si>
    <t xml:space="preserve">to Complete the </t>
  </si>
  <si>
    <t>AFR - RSI</t>
  </si>
  <si>
    <t>Schedule of Contributions</t>
  </si>
  <si>
    <t>for current fiscal year</t>
  </si>
  <si>
    <t>Prior fiscal years can be</t>
  </si>
  <si>
    <t>taken from previous AFR</t>
  </si>
  <si>
    <t>Additional Information:</t>
  </si>
  <si>
    <t>For Additional Information and Resources refer to the following:</t>
  </si>
  <si>
    <t xml:space="preserve">MPERA website </t>
  </si>
  <si>
    <t>http://mpera.mt.gov</t>
  </si>
  <si>
    <t>Teachers Retirement website:</t>
  </si>
  <si>
    <t>https://trs.mt.gov</t>
  </si>
  <si>
    <t>GASB website:</t>
  </si>
  <si>
    <t>GASB 68 - Implementation Toolkit</t>
  </si>
  <si>
    <t>GASB 68 Worksheet;</t>
  </si>
  <si>
    <t>GASB 85 - On-behalf Revenue Recognition</t>
  </si>
  <si>
    <t>Illustration 1: Adjustment for current year on-behalf recognition:</t>
  </si>
  <si>
    <t>Recap of GASB 85:</t>
  </si>
  <si>
    <t>Enter the current-year on-behalf in your accounting software as part of the</t>
  </si>
  <si>
    <r>
      <t>In financial statements prepared using the</t>
    </r>
    <r>
      <rPr>
        <u/>
        <sz val="10"/>
        <rFont val="Arial"/>
        <family val="2"/>
      </rPr>
      <t xml:space="preserve"> current financial resources measurement focus</t>
    </r>
    <r>
      <rPr>
        <sz val="10"/>
        <rFont val="Arial"/>
        <family val="2"/>
      </rPr>
      <t>, an employer</t>
    </r>
  </si>
  <si>
    <t>closing adjustments.  Do not enter the on-behalf payment as of the measure-</t>
  </si>
  <si>
    <t>should recognize expenditures for the on-behalf payments equal to the total amounts paid during the</t>
  </si>
  <si>
    <t>ment date on the Sample JV-Tab Section #2.</t>
  </si>
  <si>
    <t>reporting period (current fiscal year) by nonemployer contributing entities.</t>
  </si>
  <si>
    <t>For on-behalf payments that are not legally required to be made by a nonemployer contributing entity</t>
  </si>
  <si>
    <t xml:space="preserve">for defined contribution pensions, an employer should apply the revenue recognition requirements of </t>
  </si>
  <si>
    <t>paragraph 8 of Statement 24.</t>
  </si>
  <si>
    <t>For on-behalf payments for pensions, paragraphs 9-12 of Statement 24, as amended, should not be</t>
  </si>
  <si>
    <t>applied.</t>
  </si>
  <si>
    <r>
      <rPr>
        <b/>
        <i/>
        <sz val="10"/>
        <rFont val="Arial"/>
        <family val="2"/>
      </rPr>
      <t xml:space="preserve">Clarification: </t>
    </r>
    <r>
      <rPr>
        <sz val="10"/>
        <rFont val="Arial"/>
        <family val="2"/>
      </rPr>
      <t>Funds using current financial resources: governmental funds using modified accrual.</t>
    </r>
  </si>
  <si>
    <t>The statement does not refer to business-type funds</t>
  </si>
  <si>
    <t>GASB 24:</t>
  </si>
  <si>
    <t>If the employer government is not legally responsible for the payment, it should recognize expenditures</t>
  </si>
  <si>
    <t>Illustration 2: Adjustment for current year on-behalf recognition:</t>
  </si>
  <si>
    <t>or expenses equal to the amount recognized as revenue.</t>
  </si>
  <si>
    <t xml:space="preserve">If the current year on-behalf revenues &amp; expenditures are entered into </t>
  </si>
  <si>
    <t>Option 2: Practical Application:</t>
  </si>
  <si>
    <t>the accounting software - they will be included in the totals of Column C</t>
  </si>
  <si>
    <t>Step 1:</t>
  </si>
  <si>
    <t>Current year on-behalf entered into fund financial statements</t>
  </si>
  <si>
    <r>
      <rPr>
        <b/>
        <sz val="10"/>
        <rFont val="Arial"/>
        <family val="2"/>
      </rPr>
      <t>What does this mean?</t>
    </r>
    <r>
      <rPr>
        <sz val="10"/>
        <rFont val="Arial"/>
        <family val="2"/>
      </rPr>
      <t xml:space="preserve">  The on-behalf revenue provided by MPERA on the sample journal voucher</t>
    </r>
  </si>
  <si>
    <t>of the OP Conversion for intergovernmental revenues &amp; expenditures</t>
  </si>
  <si>
    <t>Will be a part of Column C of the OP Conversion Worksheet</t>
  </si>
  <si>
    <t>is as of the measurement date (the prior fiscal year).  GASB 85 says the on-behalf payment should</t>
  </si>
  <si>
    <t>(Comes from the Governmental Funds Statement of Revenues,</t>
  </si>
  <si>
    <t xml:space="preserve">Example: $50,000 in Intergovernmental Revenues &amp; </t>
  </si>
  <si>
    <t>be recognized for the reporting period in funds using current financial resources measurement.  (current fiscal year).</t>
  </si>
  <si>
    <t>Expenditures &amp; Changes in Fund Balances, AFR page 16)</t>
  </si>
  <si>
    <t>in expenditures for 410000.</t>
  </si>
  <si>
    <t>Step 2:</t>
  </si>
  <si>
    <t xml:space="preserve">The On-behalf &amp; expenditure calculated on this worksheet is </t>
  </si>
  <si>
    <r>
      <rPr>
        <b/>
        <sz val="10"/>
        <rFont val="Arial"/>
        <family val="2"/>
      </rPr>
      <t>What has changed?</t>
    </r>
    <r>
      <rPr>
        <sz val="10"/>
        <rFont val="Arial"/>
        <family val="2"/>
      </rPr>
      <t xml:space="preserve">  Some local governments were not reporting the on-behalf payments in their accounting</t>
    </r>
  </si>
  <si>
    <t>Annual Financial Report</t>
  </si>
  <si>
    <t>for the measurement period.  An adjustment will be necessary</t>
  </si>
  <si>
    <t>software for governmental funds.  They were reporting the on-behalf payment as of the measurement date</t>
  </si>
  <si>
    <t>OP Conversion Worksheet:</t>
  </si>
  <si>
    <t>to record the on-behalf as of the measurement date.</t>
  </si>
  <si>
    <t>in business-type funds as allocated by the Net Pension Liability Worksheet in their accounting software.</t>
  </si>
  <si>
    <t>Column C:</t>
  </si>
  <si>
    <t>Column F:</t>
  </si>
  <si>
    <t>Step 3:</t>
  </si>
  <si>
    <t xml:space="preserve">Input the On-behalf for the measurement period as </t>
  </si>
  <si>
    <t>REVENUES</t>
  </si>
  <si>
    <t>provided on the Governmental Funds Adjustment Page</t>
  </si>
  <si>
    <t xml:space="preserve">Is the difference between the measurement date and the current fiscal year material to me? </t>
  </si>
  <si>
    <t>310000/ 363000</t>
  </si>
  <si>
    <t>Taxes/assessments</t>
  </si>
  <si>
    <t>Entry #3.  Next subtract the current year on-behalf that</t>
  </si>
  <si>
    <t>You will need to determine this or ask your auditor if the difference would be material.</t>
  </si>
  <si>
    <t>Licenses and permits</t>
  </si>
  <si>
    <t>was entered into the Fund Level Statements</t>
  </si>
  <si>
    <t>Intergovernmental revenues</t>
  </si>
  <si>
    <t>=60000-50000</t>
  </si>
  <si>
    <t>How do I record the current year on-behalf payment?</t>
  </si>
  <si>
    <t>Charges for services</t>
  </si>
  <si>
    <t xml:space="preserve">Example:  </t>
  </si>
  <si>
    <t>Fines and forfeitures</t>
  </si>
  <si>
    <t>Current Year On-behalf of $50,000 is in the total of Column C</t>
  </si>
  <si>
    <t xml:space="preserve">Entry for On-behalf payment in funds using current financial resources measurement focus for </t>
  </si>
  <si>
    <t>Capital Asset Adj, gain/loss on sale, donation</t>
  </si>
  <si>
    <t>for both revenues &amp; expenditures.  Add the amount calculated</t>
  </si>
  <si>
    <t>the reporting period (current fiscal year)  Obtain this information from MPERA</t>
  </si>
  <si>
    <t>Total Revenues</t>
  </si>
  <si>
    <t>for the measurement period in Column F and subtract the</t>
  </si>
  <si>
    <t>current year amount that is in the total of Column  C</t>
  </si>
  <si>
    <t>Fund #</t>
  </si>
  <si>
    <t>Acct #</t>
  </si>
  <si>
    <t>Account description</t>
  </si>
  <si>
    <t>Amount</t>
  </si>
  <si>
    <t>EXPENDITURES</t>
  </si>
  <si>
    <t>$50,000 current year in Column C - Measurement Period</t>
  </si>
  <si>
    <t>XXXX</t>
  </si>
  <si>
    <t>4xxxxx-19X</t>
  </si>
  <si>
    <t>Pension Expense (Payroll expenditure Acct &amp; object)</t>
  </si>
  <si>
    <t>$XXX</t>
  </si>
  <si>
    <t>Debit</t>
  </si>
  <si>
    <t>Current:</t>
  </si>
  <si>
    <t xml:space="preserve">On-behalf is $60,000 - </t>
  </si>
  <si>
    <t>On-Behalf Revenue</t>
  </si>
  <si>
    <t>Credit</t>
  </si>
  <si>
    <t xml:space="preserve">  General government</t>
  </si>
  <si>
    <t>In column F total of $60,000 less the $50,000 reported</t>
  </si>
  <si>
    <t>This entry should be made in your accounting software as of June 30, 20XX</t>
  </si>
  <si>
    <t xml:space="preserve">  Public safety</t>
  </si>
  <si>
    <t>in Column C = $10,000 in Column C</t>
  </si>
  <si>
    <t xml:space="preserve">  Public works</t>
  </si>
  <si>
    <t>***Caution that the on-behalf revenue is not recorded twice in business-type funds.</t>
  </si>
  <si>
    <t xml:space="preserve">  Public health </t>
  </si>
  <si>
    <t>If the above entry was made among governmental and business-type funds - the amount that was allocated</t>
  </si>
  <si>
    <t>Unallocated costs</t>
  </si>
  <si>
    <t>among the business-type funds should not be duplicated as part of the journal voucher adjustment that</t>
  </si>
  <si>
    <t xml:space="preserve"> Miscellaneous</t>
  </si>
  <si>
    <t xml:space="preserve">is included in this worksheet. </t>
  </si>
  <si>
    <t>Total Expenditures</t>
  </si>
  <si>
    <t>Do not reverse this entry in your accounting software - you can make an adjustment when completing the</t>
  </si>
  <si>
    <t>$50,000 was recorded in accounting software</t>
  </si>
  <si>
    <t>government-wide statements by adjusting on the OP Conversion Worksheet.</t>
  </si>
  <si>
    <t>$50,000 - Intergovernmental Revenue; $50,000 General Government</t>
  </si>
  <si>
    <t xml:space="preserve">              Expenditure</t>
  </si>
  <si>
    <t>Please note: GASB 85 does not require the on-behalf to be allocated to proprietary/business-type funds.</t>
  </si>
  <si>
    <t>$60,000 is the on-behalf &amp; pension expense as of measurement date</t>
  </si>
  <si>
    <t>Option 1:</t>
  </si>
  <si>
    <t>Practical Application:</t>
  </si>
  <si>
    <t>Enter the current year-on-behalf in your accounting software as part of you closing adjustments.</t>
  </si>
  <si>
    <t>Illustration 3: Adjustment for measurement year on-behalf recognition:</t>
  </si>
  <si>
    <t>Do not input the on-behalf revenue on the PERS, FURS, MPORS, TRS Sample JV Tab - Section #2</t>
  </si>
  <si>
    <t>If the on-behalf revenues &amp; expenditures as of measurement date are entered</t>
  </si>
  <si>
    <t>See Illustration 1</t>
  </si>
  <si>
    <t>in the accounting software - they will be included in the totals of Column C</t>
  </si>
  <si>
    <t>The current year on-behalf payment is recorded in the General Fund:</t>
  </si>
  <si>
    <t xml:space="preserve">Expenditure </t>
  </si>
  <si>
    <t>Example:</t>
  </si>
  <si>
    <t>1000-410500</t>
  </si>
  <si>
    <t>Revenue</t>
  </si>
  <si>
    <t>1000-336020</t>
  </si>
  <si>
    <t>Complete the Net Pension Liability Worksheet.  Follow the instructions to input the</t>
  </si>
  <si>
    <t>information on the OP Conversion.</t>
  </si>
  <si>
    <t>On the OP Conversion Worksheet - deduct the amount that was recorded in the</t>
  </si>
  <si>
    <t>General Fund from the Intergovernmental Revenues amount in Column F Row 13</t>
  </si>
  <si>
    <t>and deduct the amount as it was recoded as an expenditure (by Major Function)</t>
  </si>
  <si>
    <t>(*Refer to Line 34 - What account number was used when recorded in software)</t>
  </si>
  <si>
    <t>Miscellaneous</t>
  </si>
  <si>
    <t>See Illustration 2</t>
  </si>
  <si>
    <t>Investment and royalty earnings</t>
  </si>
  <si>
    <t>What if I determined the difference between the current year and measurement date on-behalf</t>
  </si>
  <si>
    <r>
      <t xml:space="preserve">payments is not material? </t>
    </r>
    <r>
      <rPr>
        <sz val="10"/>
        <rFont val="Arial"/>
        <family val="2"/>
      </rPr>
      <t>You still need to record the on-behalf payments in your fund</t>
    </r>
    <r>
      <rPr>
        <b/>
        <sz val="10"/>
        <rFont val="Arial"/>
        <family val="2"/>
      </rPr>
      <t xml:space="preserve"> </t>
    </r>
    <r>
      <rPr>
        <sz val="10"/>
        <rFont val="Arial"/>
        <family val="2"/>
      </rPr>
      <t>financial</t>
    </r>
  </si>
  <si>
    <t xml:space="preserve">statements for governmental funds. You should disclose in the notes to the financial statements that you are </t>
  </si>
  <si>
    <t>recording the revenue as of the measurement date rather than the current period.</t>
  </si>
  <si>
    <t>=-60,000+2,000</t>
  </si>
  <si>
    <t>Option 3:</t>
  </si>
  <si>
    <t>Complete the Net Pension Liability Worksheet.</t>
  </si>
  <si>
    <t>The on-behalf revenue payment will be recorded in the General Fund or other governmental</t>
  </si>
  <si>
    <t xml:space="preserve">  Social and economic services</t>
  </si>
  <si>
    <t>fund/s.  The amount is available on the Governmental Fund Adjustments page - Section #3</t>
  </si>
  <si>
    <t xml:space="preserve">  Culture and recreation</t>
  </si>
  <si>
    <t xml:space="preserve"> Column E Row 18.</t>
  </si>
  <si>
    <t xml:space="preserve">  Housing and community development</t>
  </si>
  <si>
    <t>The allocation among business-type funds is accomplished by using the amount calculated on</t>
  </si>
  <si>
    <t xml:space="preserve">  Conservation of natural resources</t>
  </si>
  <si>
    <t>the Proprietary Fund Journal Adjustment  page.</t>
  </si>
  <si>
    <t>Debt Service:</t>
  </si>
  <si>
    <t xml:space="preserve">  Principal</t>
  </si>
  <si>
    <t>The on-behalf revenue for the governmental funds will be included with the revenues coming from the</t>
  </si>
  <si>
    <t xml:space="preserve">  Interest</t>
  </si>
  <si>
    <t>Governmental Funds Statement of Revenues, Expenditures &amp; Changes in Fund Balance.  The amount</t>
  </si>
  <si>
    <t xml:space="preserve">will be included with other revenues on the OP Conversion Worksheet in Column C Row 13 - </t>
  </si>
  <si>
    <t>Capital outlay</t>
  </si>
  <si>
    <t>No additional revenue recognition is required. Do not complete Column F Row 13.</t>
  </si>
  <si>
    <r>
      <t>=-60000+60000</t>
    </r>
    <r>
      <rPr>
        <b/>
        <sz val="8"/>
        <rFont val="Arial"/>
        <family val="2"/>
      </rPr>
      <t>=0</t>
    </r>
  </si>
  <si>
    <t xml:space="preserve">The pension expense will be included in Column C, the row will depend on what account number was </t>
  </si>
  <si>
    <t>Net adjustment is 0</t>
  </si>
  <si>
    <t xml:space="preserve">used on the journal voucher adjustment input into the accounting software.  </t>
  </si>
  <si>
    <t>The allocation should be made by major purpose according to the payroll allocation.  Calculate the</t>
  </si>
  <si>
    <r>
      <rPr>
        <b/>
        <u/>
        <sz val="10"/>
        <rFont val="Arial"/>
        <family val="2"/>
      </rPr>
      <t>On-Behalf Revenue:</t>
    </r>
    <r>
      <rPr>
        <sz val="10"/>
        <rFont val="Arial"/>
        <family val="2"/>
      </rPr>
      <t xml:space="preserve"> The $60,000 is in Intergovernmental Revenue Column C </t>
    </r>
  </si>
  <si>
    <t>adjustment that should be made to the account that was used on the journal voucher.</t>
  </si>
  <si>
    <t xml:space="preserve">     no input is necessary in Column F</t>
  </si>
  <si>
    <r>
      <rPr>
        <b/>
        <u/>
        <sz val="10"/>
        <rFont val="Arial"/>
        <family val="2"/>
      </rPr>
      <t>Pension Expense:</t>
    </r>
    <r>
      <rPr>
        <sz val="10"/>
        <rFont val="Arial"/>
        <family val="2"/>
      </rPr>
      <t xml:space="preserve"> To allocate the expense by major purpose - </t>
    </r>
  </si>
  <si>
    <t xml:space="preserve">    deduct the amount from the major purpose used to record the</t>
  </si>
  <si>
    <t xml:space="preserve">    pension expense in accounting software; distribute the amount</t>
  </si>
  <si>
    <t xml:space="preserve">    between the major purposes listed in Gov Funds Adjustment #3</t>
  </si>
  <si>
    <t xml:space="preserve">    on the Governmental Funds Adjustment Tab</t>
  </si>
  <si>
    <t>Step 3: See instructions tab for instructions</t>
  </si>
  <si>
    <t>Retirement System or Plan:</t>
  </si>
  <si>
    <t>PERS</t>
  </si>
  <si>
    <t>Employer:</t>
  </si>
  <si>
    <t>Current Fiscal Year:</t>
  </si>
  <si>
    <t>June 30, 20XX</t>
  </si>
  <si>
    <t>Input the Information as provided on the "Sample Journal Entries" page provided by MPERA.</t>
  </si>
  <si>
    <r>
      <t xml:space="preserve">If a deferred outflows/inflows of resources entry is a </t>
    </r>
    <r>
      <rPr>
        <u/>
        <sz val="10"/>
        <rFont val="Arial"/>
        <family val="2"/>
      </rPr>
      <t xml:space="preserve">debit </t>
    </r>
    <r>
      <rPr>
        <sz val="10"/>
        <rFont val="Arial"/>
        <family val="2"/>
      </rPr>
      <t>enter as a Deferred Outflow of Resources in the yellow-shaded cells.</t>
    </r>
  </si>
  <si>
    <r>
      <t xml:space="preserve">If a deferred outflows/inflows of resources entry is a </t>
    </r>
    <r>
      <rPr>
        <u/>
        <sz val="10"/>
        <rFont val="Arial"/>
        <family val="2"/>
      </rPr>
      <t>credit</t>
    </r>
    <r>
      <rPr>
        <sz val="10"/>
        <rFont val="Arial"/>
        <family val="2"/>
      </rPr>
      <t xml:space="preserve"> enter as a Deferred Inflow of Resources in the yellow-shaded cells.</t>
    </r>
  </si>
  <si>
    <t>#1</t>
  </si>
  <si>
    <t>Input current year activity</t>
  </si>
  <si>
    <r>
      <t>Proportionate share of</t>
    </r>
    <r>
      <rPr>
        <b/>
        <u/>
        <sz val="10"/>
        <rFont val="Arial"/>
        <family val="2"/>
      </rPr>
      <t xml:space="preserve"> </t>
    </r>
    <r>
      <rPr>
        <b/>
        <u/>
        <sz val="10"/>
        <color theme="9" tint="-0.499984740745262"/>
        <rFont val="Arial"/>
        <family val="2"/>
      </rPr>
      <t>beginning</t>
    </r>
    <r>
      <rPr>
        <sz val="10"/>
        <rFont val="Arial"/>
        <family val="2"/>
      </rPr>
      <t xml:space="preserve"> collective Net Pension Liability</t>
    </r>
  </si>
  <si>
    <r>
      <t>Proportionate share of</t>
    </r>
    <r>
      <rPr>
        <b/>
        <u/>
        <sz val="10"/>
        <rFont val="Arial"/>
        <family val="2"/>
      </rPr>
      <t xml:space="preserve"> </t>
    </r>
    <r>
      <rPr>
        <b/>
        <u/>
        <sz val="10"/>
        <color theme="3"/>
        <rFont val="Arial"/>
        <family val="2"/>
      </rPr>
      <t>ending</t>
    </r>
    <r>
      <rPr>
        <sz val="10"/>
        <rFont val="Arial"/>
        <family val="2"/>
      </rPr>
      <t xml:space="preserve"> collective Net Pension Liability</t>
    </r>
  </si>
  <si>
    <t>Beginning Balance: Deferred Outflow: Actual &amp; expected experience</t>
  </si>
  <si>
    <t>Beginning Balance: Deferred Inflow: Difference between actual &amp; expected experience</t>
  </si>
  <si>
    <t>Deferred outflows of resources - Differences between actual and expected experience  (if debit)</t>
  </si>
  <si>
    <t>Deferred inflows of resources - Differences between actual and expected experience  (if credit)</t>
  </si>
  <si>
    <t>Beginning Balance: Deferred Outflow: Changes in assumptions</t>
  </si>
  <si>
    <t>Beginning Balance: Deferred Inflow: Changes in assumption</t>
  </si>
  <si>
    <t>Deferred outflows of resources - Changes in assumptions (if debt)</t>
  </si>
  <si>
    <t>Deferred inflows of resources - Changes in assumptions (if credit)</t>
  </si>
  <si>
    <t>Beginning Balance: Deferred Outflow: Actual vs expected investment return</t>
  </si>
  <si>
    <t>Beginning Balance: Deferred Inflow: Actual vs expected investment return</t>
  </si>
  <si>
    <t>Deferred outflows of resources - Net difference between projected and actual earnings on pension plan investments (if debit)</t>
  </si>
  <si>
    <r>
      <rPr>
        <b/>
        <u/>
        <sz val="10"/>
        <color theme="3"/>
        <rFont val="Arial"/>
        <family val="2"/>
      </rPr>
      <t>ON-BEHALF REVENUE:</t>
    </r>
    <r>
      <rPr>
        <b/>
        <sz val="10"/>
        <color theme="9" tint="-0.499984740745262"/>
        <rFont val="Arial"/>
        <family val="2"/>
      </rPr>
      <t xml:space="preserve"> The Current Year On- Behalf Revenue should be Reversed to Produce the Government-wide Statements of the Annual Report</t>
    </r>
    <r>
      <rPr>
        <sz val="10"/>
        <rFont val="Arial"/>
        <family val="2"/>
      </rPr>
      <t xml:space="preserve">.         </t>
    </r>
    <r>
      <rPr>
        <sz val="10"/>
        <color theme="9" tint="-0.499984740745262"/>
        <rFont val="Arial"/>
        <family val="2"/>
      </rPr>
      <t xml:space="preserve"> Reverse as it was allocated among funds. Next follow the allocation per the Measurement Period. Refer to On-Behalf  Revenue Page   </t>
    </r>
  </si>
  <si>
    <t>Deferred inflows of resources - Net difference between projected and actual earnings on pension plan investments (if credit)</t>
  </si>
  <si>
    <t>Adjustment: calculated as the difference between amount input on Deferred Schedules Tab in Cell I14 and amount appearing on MPERA JV</t>
  </si>
  <si>
    <t>Beginning Balance: Deferred Outflow: Difference in actual vs expected contributions</t>
  </si>
  <si>
    <t>Beginning Balance: Deferred Inflow: Difference between actual vs expected contributions</t>
  </si>
  <si>
    <t>Deferred outflows of resources - Changes in proportion and differences between employer contributions and proportionate share of contributions (if debit)</t>
  </si>
  <si>
    <t>Deferred inflows of resources - Changes in proportion and differences between employer contributions and proportionate share of contributions (if credit)</t>
  </si>
  <si>
    <t xml:space="preserve">Pension Expense Difference:The prior year employer's contributions subsequent to measurement date autofills from the prior year's Deferred Schedule. The difference between the amount used in the prior year and the amount reported by MPERA on Sample Journal Entries will auto-fill if the amount used for prior year's employer's contributions is differrent. </t>
  </si>
  <si>
    <r>
      <t xml:space="preserve">Deferred outflows of resources - employer contributions </t>
    </r>
    <r>
      <rPr>
        <b/>
        <sz val="10"/>
        <rFont val="Arial"/>
        <family val="2"/>
      </rPr>
      <t>7/1/20xx - 6/30/20 (prior year)</t>
    </r>
    <r>
      <rPr>
        <b/>
        <sz val="10"/>
        <color theme="9" tint="-0.499984740745262"/>
        <rFont val="Arial"/>
        <family val="2"/>
      </rPr>
      <t>**</t>
    </r>
  </si>
  <si>
    <t>Total:</t>
  </si>
  <si>
    <t>See instructions tab</t>
  </si>
  <si>
    <t>&amp; New! On-behalf tab</t>
  </si>
  <si>
    <t xml:space="preserve">On-behalf Revenue as of the Measurement Date </t>
  </si>
  <si>
    <r>
      <rPr>
        <b/>
        <u/>
        <sz val="10"/>
        <color theme="9" tint="-0.499984740745262"/>
        <rFont val="Arial"/>
        <family val="2"/>
      </rPr>
      <t>Current Year</t>
    </r>
    <r>
      <rPr>
        <b/>
        <sz val="10"/>
        <color theme="9" tint="-0.499984740745262"/>
        <rFont val="Arial"/>
        <family val="2"/>
      </rPr>
      <t xml:space="preserve"> On-behalf Revenue recorded in Fund-level Statement/s</t>
    </r>
  </si>
  <si>
    <t>Difference in On-behalf recognized in CY compared to Measurement Date</t>
  </si>
  <si>
    <t>#2</t>
  </si>
  <si>
    <t>Input the State (non-employer contributing entity) contributions to Pension Plan (or leave this blank if you have already entered them as part of year-end closing.)</t>
  </si>
  <si>
    <t>Pension Expense - Non-employer Contributing Entity</t>
  </si>
  <si>
    <t>On-behalf Revenue - State payments to retirement system</t>
  </si>
  <si>
    <t>#3</t>
  </si>
  <si>
    <t>Input the employer contributions subsequent to the measurement date - from MPERA ERIC System, employer's records or MPERA website</t>
  </si>
  <si>
    <r>
      <t xml:space="preserve">Deferred outflow of resources - employer contributions - </t>
    </r>
    <r>
      <rPr>
        <b/>
        <sz val="10"/>
        <rFont val="Arial"/>
        <family val="2"/>
      </rPr>
      <t>7/1/20xx to 6/30/20xx (current year)</t>
    </r>
  </si>
  <si>
    <t>Pension expense</t>
  </si>
  <si>
    <t>**</t>
  </si>
  <si>
    <t>If the Deferred Outflows of Resources - Employer contributions for the prior year are different than</t>
  </si>
  <si>
    <t>the amount used on the prior year's Recognition of Deferred Inflows &amp; Outflows Schedule:</t>
  </si>
  <si>
    <t>The amount will autofill as an adjustment in Column F - Row 38.</t>
  </si>
  <si>
    <t>****</t>
  </si>
  <si>
    <r>
      <t>Input the current fiscal year On-behalf Revenue that was recognized in your fund financial statements.</t>
    </r>
    <r>
      <rPr>
        <sz val="10"/>
        <rFont val="Arial"/>
        <family val="2"/>
      </rPr>
      <t xml:space="preserve"> This</t>
    </r>
  </si>
  <si>
    <t>amount will be adjusted on the OP Conversion Statement to produce the Government-wide Statements as of the Measurement Date.</t>
  </si>
  <si>
    <t>Schedule of Deferred Outflows and Inflows</t>
  </si>
  <si>
    <t>Adjustments to Deferred Outflows and Inflows</t>
  </si>
  <si>
    <t>Step 2: See instructions tab for assistance</t>
  </si>
  <si>
    <t>Entity:</t>
  </si>
  <si>
    <t>System:</t>
  </si>
  <si>
    <t>Fiscal Year Ending:</t>
  </si>
  <si>
    <r>
      <rPr>
        <b/>
        <u/>
        <sz val="14"/>
        <color theme="9" tint="-0.499984740745262"/>
        <rFont val="Arial"/>
        <family val="2"/>
      </rPr>
      <t>Input</t>
    </r>
    <r>
      <rPr>
        <b/>
        <sz val="11"/>
        <rFont val="Arial"/>
        <family val="2"/>
      </rPr>
      <t xml:space="preserve"> From Prior Year Plan Note Disclosure</t>
    </r>
  </si>
  <si>
    <r>
      <rPr>
        <b/>
        <u/>
        <sz val="14"/>
        <color theme="9" tint="-0.499984740745262"/>
        <rFont val="Arial"/>
        <family val="2"/>
      </rPr>
      <t>Input</t>
    </r>
    <r>
      <rPr>
        <b/>
        <sz val="11"/>
        <rFont val="Arial"/>
        <family val="2"/>
      </rPr>
      <t xml:space="preserve"> From Current Year Plan Note Disclosure</t>
    </r>
  </si>
  <si>
    <t>Auto-fills from Sample-JV Tab</t>
  </si>
  <si>
    <t>Required Journal Voucher Entry:</t>
  </si>
  <si>
    <t>Recap of Debits &amp; Credits Related to Def Outflows &amp; Inflows</t>
  </si>
  <si>
    <t>Employer's Deferred Outflows and Deferred Inflows</t>
  </si>
  <si>
    <t>Prior Fiscal Year</t>
  </si>
  <si>
    <t>Current Fiscal Year</t>
  </si>
  <si>
    <t>Current Year JV</t>
  </si>
  <si>
    <t>Deferred             Inflows</t>
  </si>
  <si>
    <t>Debits</t>
  </si>
  <si>
    <t>Credits</t>
  </si>
  <si>
    <t>Debt</t>
  </si>
  <si>
    <t>Differences between actual and expected experience</t>
  </si>
  <si>
    <t>Changes in assumptions</t>
  </si>
  <si>
    <t>Actual vs Expected Investment Earnings</t>
  </si>
  <si>
    <t>Changes in proportion and differences between employer contributions and proportionate share of contributions</t>
  </si>
  <si>
    <t>Employer contributions made to the plan from 7/1/20xx to 6/30/20xx for Prior Year; current Year will auto-fill from Sample Journal Entries</t>
  </si>
  <si>
    <t>Total</t>
  </si>
  <si>
    <t>FURS</t>
  </si>
  <si>
    <t>Prior Year Recognition</t>
  </si>
  <si>
    <t>Deferred Inflows &amp; Outflows</t>
  </si>
  <si>
    <t>Current year:</t>
  </si>
  <si>
    <r>
      <t xml:space="preserve">Proportionate share of </t>
    </r>
    <r>
      <rPr>
        <b/>
        <sz val="10"/>
        <color theme="9" tint="-0.499984740745262"/>
        <rFont val="Arial"/>
        <family val="2"/>
      </rPr>
      <t>beginning</t>
    </r>
    <r>
      <rPr>
        <sz val="10"/>
        <rFont val="Arial"/>
        <family val="2"/>
      </rPr>
      <t xml:space="preserve"> collective Net Pension Liability</t>
    </r>
  </si>
  <si>
    <r>
      <t xml:space="preserve">Proportionate share of </t>
    </r>
    <r>
      <rPr>
        <b/>
        <sz val="10"/>
        <color theme="3"/>
        <rFont val="Arial"/>
        <family val="2"/>
      </rPr>
      <t>ending</t>
    </r>
    <r>
      <rPr>
        <sz val="10"/>
        <rFont val="Arial"/>
        <family val="2"/>
      </rPr>
      <t xml:space="preserve"> collective Net Pension Liability</t>
    </r>
  </si>
  <si>
    <t>Deferred outflows of resources - Differences between actual and expected experience (if debit)</t>
  </si>
  <si>
    <t>Deferred inflows of resources - Differences between actual and expected experience (if credit)</t>
  </si>
  <si>
    <t>Deferred outflows of resources - Changes in assumptions (if debit)</t>
  </si>
  <si>
    <t>On-behalf Revenue as of the Measurement Date</t>
  </si>
  <si>
    <r>
      <rPr>
        <b/>
        <u/>
        <sz val="10"/>
        <color theme="9" tint="-0.499984740745262"/>
        <rFont val="Arial"/>
        <family val="2"/>
      </rPr>
      <t>Current Year</t>
    </r>
    <r>
      <rPr>
        <b/>
        <sz val="10"/>
        <color theme="9" tint="-0.499984740745262"/>
        <rFont val="Arial"/>
        <family val="2"/>
      </rPr>
      <t xml:space="preserve"> On-behalf Revenue recorded in Fund-level Statements</t>
    </r>
  </si>
  <si>
    <t>Schedule of Deferred Outflow and Inflows of Resources</t>
  </si>
  <si>
    <t>Recap of Debits &amp; Credits Related to Deferred Outflows &amp; Inflows</t>
  </si>
  <si>
    <t>MPORS</t>
  </si>
  <si>
    <t>Proportionate share of ending collective Net Pension Liability</t>
  </si>
  <si>
    <r>
      <rPr>
        <b/>
        <u/>
        <sz val="14"/>
        <color theme="9" tint="-0.499984740745262"/>
        <rFont val="Arial"/>
        <family val="2"/>
      </rPr>
      <t>Input</t>
    </r>
    <r>
      <rPr>
        <b/>
        <sz val="11"/>
        <color theme="9" tint="-0.499984740745262"/>
        <rFont val="Arial"/>
        <family val="2"/>
      </rPr>
      <t xml:space="preserve"> </t>
    </r>
    <r>
      <rPr>
        <b/>
        <sz val="11"/>
        <rFont val="Arial"/>
        <family val="2"/>
      </rPr>
      <t>From Current Year Plan Note Disclosure</t>
    </r>
  </si>
  <si>
    <t>Auto-fills for Sample-JV Tab</t>
  </si>
  <si>
    <t>SRS</t>
  </si>
  <si>
    <r>
      <t>Proportionate share of</t>
    </r>
    <r>
      <rPr>
        <b/>
        <sz val="10"/>
        <color theme="3"/>
        <rFont val="Arial"/>
        <family val="2"/>
      </rPr>
      <t xml:space="preserve"> ending</t>
    </r>
    <r>
      <rPr>
        <sz val="10"/>
        <rFont val="Arial"/>
        <family val="2"/>
      </rPr>
      <t xml:space="preserve"> collective Net Pension Liability</t>
    </r>
  </si>
  <si>
    <t xml:space="preserve">#2 </t>
  </si>
  <si>
    <t>On-behalf revenue not applicable to SRS</t>
  </si>
  <si>
    <t>***</t>
  </si>
  <si>
    <r>
      <rPr>
        <b/>
        <sz val="11"/>
        <color theme="9" tint="-0.499984740745262"/>
        <rFont val="Arial"/>
        <family val="2"/>
      </rPr>
      <t>Input</t>
    </r>
    <r>
      <rPr>
        <b/>
        <sz val="11"/>
        <rFont val="Arial"/>
        <family val="2"/>
      </rPr>
      <t xml:space="preserve"> From Prior Year Plan Note Disclosure</t>
    </r>
  </si>
  <si>
    <r>
      <rPr>
        <b/>
        <sz val="11"/>
        <color theme="9" tint="-0.499984740745262"/>
        <rFont val="Arial"/>
        <family val="2"/>
      </rPr>
      <t>Input</t>
    </r>
    <r>
      <rPr>
        <b/>
        <sz val="11"/>
        <rFont val="Arial"/>
        <family val="2"/>
      </rPr>
      <t xml:space="preserve"> From Current Year Plan Note Disclosure</t>
    </r>
  </si>
  <si>
    <t xml:space="preserve">TRS </t>
  </si>
  <si>
    <t>(Teachers Retirement System)</t>
  </si>
  <si>
    <t>Input the Information as provided on the "Sample Journal Entries" page provided by the Teachers Retirement System.</t>
  </si>
  <si>
    <t>Montana TRS</t>
  </si>
  <si>
    <t>Proportionate share of beginning collective Net Pension Liability</t>
  </si>
  <si>
    <t>Deferred outflows of resources - Differences between actual and expected experience</t>
  </si>
  <si>
    <t>Deferred inflows of resources - Differences between actual and expected experience</t>
  </si>
  <si>
    <t>Deferred outflows of resources - Changes in assumptions</t>
  </si>
  <si>
    <t>Deferred inflows of resources - Changes in assumptions</t>
  </si>
  <si>
    <t>Deferred outflows of resources - Net difference between projected and actual earnings on pension plan investments</t>
  </si>
  <si>
    <t>Deferred inflows of resources - Net difference between projected and actual earnings on pension plan investments</t>
  </si>
  <si>
    <t>Deferred outflows of resources - Changes in proportion and differences between employer contributions and proportionate share of contributions</t>
  </si>
  <si>
    <t>Deferred inflows of resources - Changes in proportion and differences between employer contributions and proportionate share of contributions</t>
  </si>
  <si>
    <t>Input State (non-employer contributing entity) contributions to Pension Plan ( or leave blank if you entered as part of your year-end closing adjustments)</t>
  </si>
  <si>
    <t>To record employer contributions subsequent to the measurement date - from employer's records or TRS website</t>
  </si>
  <si>
    <t>Instructions:</t>
  </si>
  <si>
    <r>
      <rPr>
        <b/>
        <sz val="12"/>
        <rFont val="Arial"/>
        <family val="2"/>
      </rPr>
      <t>Step 1:</t>
    </r>
    <r>
      <rPr>
        <sz val="10"/>
        <rFont val="Arial"/>
        <family val="2"/>
      </rPr>
      <t xml:space="preserve"> </t>
    </r>
    <r>
      <rPr>
        <sz val="11"/>
        <rFont val="Arial"/>
        <family val="2"/>
      </rPr>
      <t xml:space="preserve">Input gross payroll totals or PERS employer-contributions for </t>
    </r>
    <r>
      <rPr>
        <b/>
        <u/>
        <sz val="11"/>
        <rFont val="Arial"/>
        <family val="2"/>
      </rPr>
      <t xml:space="preserve">only </t>
    </r>
    <r>
      <rPr>
        <sz val="11"/>
        <rFont val="Arial"/>
        <family val="2"/>
      </rPr>
      <t xml:space="preserve">employees participating in the PERS Plan by the </t>
    </r>
    <r>
      <rPr>
        <u/>
        <sz val="11"/>
        <rFont val="Arial"/>
        <family val="2"/>
      </rPr>
      <t>total</t>
    </r>
    <r>
      <rPr>
        <sz val="11"/>
        <rFont val="Arial"/>
        <family val="2"/>
      </rPr>
      <t xml:space="preserve"> amount paid from all governmental funds and </t>
    </r>
    <r>
      <rPr>
        <u/>
        <sz val="11"/>
        <rFont val="Arial"/>
        <family val="2"/>
      </rPr>
      <t>separately</t>
    </r>
    <r>
      <rPr>
        <sz val="11"/>
        <rFont val="Arial"/>
        <family val="2"/>
      </rPr>
      <t xml:space="preserve"> for each Proprietary Fund to determine the allocation by Fund Type.               </t>
    </r>
  </si>
  <si>
    <r>
      <rPr>
        <b/>
        <sz val="12"/>
        <rFont val="Arial"/>
        <family val="2"/>
      </rPr>
      <t xml:space="preserve">Step 2: </t>
    </r>
    <r>
      <rPr>
        <sz val="12"/>
        <rFont val="Arial"/>
        <family val="2"/>
      </rPr>
      <t>Complete the</t>
    </r>
    <r>
      <rPr>
        <b/>
        <sz val="12"/>
        <rFont val="Arial"/>
        <family val="2"/>
      </rPr>
      <t xml:space="preserve"> </t>
    </r>
    <r>
      <rPr>
        <sz val="11"/>
        <rFont val="Arial"/>
        <family val="2"/>
      </rPr>
      <t xml:space="preserve">Governmental Funds Payroll Allocation by Major Function for PERS only - Enter the PERS payroll or employer contributions of governmental funds by major function (example: public works, public safety, etc.)                                                </t>
    </r>
  </si>
  <si>
    <r>
      <rPr>
        <b/>
        <sz val="12"/>
        <rFont val="Arial"/>
        <family val="2"/>
      </rPr>
      <t xml:space="preserve">Step 3: </t>
    </r>
    <r>
      <rPr>
        <sz val="11"/>
        <rFont val="Arial"/>
        <family val="2"/>
      </rPr>
      <t xml:space="preserve"> Review the Payroll Allocation by Major Purpose or Function for employee wages or employer contributions for Retirement Plans other than PERS.  The default is public safety for MPORS, FURS and SRS. TRS defaults to general government.  Change the allocation percentage if necessary.</t>
    </r>
  </si>
  <si>
    <r>
      <rPr>
        <b/>
        <u/>
        <sz val="11"/>
        <rFont val="Arial"/>
        <family val="2"/>
      </rPr>
      <t>Step 1:</t>
    </r>
    <r>
      <rPr>
        <b/>
        <sz val="11"/>
        <rFont val="Arial"/>
        <family val="2"/>
      </rPr>
      <t xml:space="preserve"> Payroll Allocation by Total Payroll or Employer Contributions for PERS-Covered Employees:</t>
    </r>
  </si>
  <si>
    <t>Fund type:</t>
  </si>
  <si>
    <t>Payroll or Contributions of Employees Participating in PERS Pension by fund type:</t>
  </si>
  <si>
    <t>Percentage of "PERS payroll"</t>
  </si>
  <si>
    <t xml:space="preserve">Total of </t>
  </si>
  <si>
    <t>Governmental Funds:</t>
  </si>
  <si>
    <t>Individual Proprietary Funds:</t>
  </si>
  <si>
    <t>Water</t>
  </si>
  <si>
    <t>Sewer</t>
  </si>
  <si>
    <t>Solid Waste</t>
  </si>
  <si>
    <t xml:space="preserve">   Total of All Fund Types:</t>
  </si>
  <si>
    <r>
      <rPr>
        <b/>
        <u/>
        <sz val="12"/>
        <rFont val="Arial"/>
        <family val="2"/>
      </rPr>
      <t>Step 2</t>
    </r>
    <r>
      <rPr>
        <b/>
        <sz val="12"/>
        <rFont val="Arial"/>
        <family val="2"/>
      </rPr>
      <t>:</t>
    </r>
  </si>
  <si>
    <t>Input breakdown of Governmental Funds PERS Payroll or Employer Contributions by Major Purpose or Function                                                                 (To assist with the Annual Financial Report -  Operating Conversion (OP) Worksheet)</t>
  </si>
  <si>
    <t>PERS ONLY</t>
  </si>
  <si>
    <t xml:space="preserve">Breakdown of Governmental Payroll By Major Purpose </t>
  </si>
  <si>
    <t>PERS BY MAJOR FUNCTION</t>
  </si>
  <si>
    <t>General Government</t>
  </si>
  <si>
    <t>Public Safety</t>
  </si>
  <si>
    <t>Public Works</t>
  </si>
  <si>
    <t>Public Health</t>
  </si>
  <si>
    <t>Social &amp; Economic</t>
  </si>
  <si>
    <t>Culture &amp; Recreation</t>
  </si>
  <si>
    <t>Housing &amp; Com Dev</t>
  </si>
  <si>
    <t>Cons of Natural Resources</t>
  </si>
  <si>
    <t>Misc. - Unallocated</t>
  </si>
  <si>
    <t>Cell C10 must = N24</t>
  </si>
  <si>
    <t>Input the amount paid in all governmental funds for PERS by major purpose in yellow cells:</t>
  </si>
  <si>
    <t>Total Governmental Funds:</t>
  </si>
  <si>
    <r>
      <rPr>
        <b/>
        <u/>
        <sz val="12"/>
        <rFont val="Arial"/>
        <family val="2"/>
      </rPr>
      <t>Step 3</t>
    </r>
    <r>
      <rPr>
        <b/>
        <sz val="12"/>
        <rFont val="Arial"/>
        <family val="2"/>
      </rPr>
      <t>:</t>
    </r>
  </si>
  <si>
    <t>Review the Allocation by Major Purpose or Function for FURS, MPORS, SRS and TRS - if applicable</t>
  </si>
  <si>
    <t>Other Pension Plan Types</t>
  </si>
  <si>
    <t xml:space="preserve">Update the percentage of payroll allocated by Major Purpose for the Plan Types reported if different  </t>
  </si>
  <si>
    <t>Plan Types:</t>
  </si>
  <si>
    <t>TRS</t>
  </si>
  <si>
    <t>COMPLETE THIS SCHEDULE:</t>
  </si>
  <si>
    <t>Auto-Calculates</t>
  </si>
  <si>
    <r>
      <rPr>
        <b/>
        <u/>
        <sz val="12"/>
        <rFont val="Arial"/>
        <family val="2"/>
      </rPr>
      <t>Prior Fiscal Year</t>
    </r>
    <r>
      <rPr>
        <b/>
        <sz val="12"/>
        <rFont val="Arial"/>
        <family val="2"/>
      </rPr>
      <t xml:space="preserve"> Ending Balances:</t>
    </r>
  </si>
  <si>
    <t>Current Fiscal Year - After Adjustments</t>
  </si>
  <si>
    <t>Current Year - Adjustments Necessary</t>
  </si>
  <si>
    <t>Input the Ending Balances per Trial Balance and/or AFR for total of Governmental Funds &amp; Each Proprietary Fund in the yellow-shaded cells:</t>
  </si>
  <si>
    <t>Ending Balances per Trial Balance and/or AFR for total of Governmental Funds &amp; Each Proprietary Fund:</t>
  </si>
  <si>
    <t>Adjustments                                                                                                                                         Differences between prior year &amp; current year</t>
  </si>
  <si>
    <t>On Behalf</t>
  </si>
  <si>
    <t>.</t>
  </si>
  <si>
    <t>Total of Proprietary Funds:</t>
  </si>
  <si>
    <t/>
  </si>
  <si>
    <t>Total - all Funds</t>
  </si>
  <si>
    <t>Recap of Information by Plan Type:</t>
  </si>
  <si>
    <t>Recap by Fund Type:</t>
  </si>
  <si>
    <t>Reconciliation by Plan Type</t>
  </si>
  <si>
    <t>Reconciliation of entries per payroll allocation:</t>
  </si>
  <si>
    <t>TOTAL:</t>
  </si>
  <si>
    <t>Gov Funds:</t>
  </si>
  <si>
    <t>Net Pension Liability:</t>
  </si>
  <si>
    <t xml:space="preserve">  Prior Fiscal Year:</t>
  </si>
  <si>
    <t xml:space="preserve">  End of Fiscal Year:</t>
  </si>
  <si>
    <t>Deferred Outflows of Resources</t>
  </si>
  <si>
    <t>Deferred Inflows of Resources</t>
  </si>
  <si>
    <t>Contributions Subsequent to Measurement Date 7/18-6/19:</t>
  </si>
  <si>
    <t xml:space="preserve">  *part of deferred outflows </t>
  </si>
  <si>
    <t>Governmental Funds - GASB 34 Adjustments for Government-Wide Statements</t>
  </si>
  <si>
    <t>Annual Financial Report Adjustments for Conversion Pages</t>
  </si>
  <si>
    <t>and Adjustments to General Long-Term Debt Account Group</t>
  </si>
  <si>
    <t>Adjustments:</t>
  </si>
  <si>
    <r>
      <t xml:space="preserve">Annual Financial Report Form - </t>
    </r>
    <r>
      <rPr>
        <b/>
        <u/>
        <sz val="10"/>
        <rFont val="Arial"/>
        <family val="2"/>
      </rPr>
      <t>Governmental Long-Term Debt Account Group</t>
    </r>
    <r>
      <rPr>
        <b/>
        <sz val="10"/>
        <rFont val="Arial"/>
        <family val="2"/>
      </rPr>
      <t xml:space="preserve"> (Fund 9500)</t>
    </r>
  </si>
  <si>
    <t>Debit:</t>
  </si>
  <si>
    <t>Credit:</t>
  </si>
  <si>
    <t>Input Entries #1 on GLTDAG of AFR</t>
  </si>
  <si>
    <t>Amount to be Provided - Other</t>
  </si>
  <si>
    <t>for Governmental Funds</t>
  </si>
  <si>
    <t>and input as a JV in your Software</t>
  </si>
  <si>
    <t>if updating Fund 9500 - Long-Term Debt Acct.</t>
  </si>
  <si>
    <r>
      <t>Annual Financial Report Form -</t>
    </r>
    <r>
      <rPr>
        <b/>
        <u/>
        <sz val="10"/>
        <rFont val="Arial"/>
        <family val="2"/>
      </rPr>
      <t xml:space="preserve"> BS Conversion</t>
    </r>
    <r>
      <rPr>
        <b/>
        <sz val="10"/>
        <rFont val="Arial"/>
        <family val="2"/>
      </rPr>
      <t>:</t>
    </r>
  </si>
  <si>
    <t>Input Entries #2 on BS Conversion of AFR:</t>
  </si>
  <si>
    <t>1999XX</t>
  </si>
  <si>
    <t>Deferred Inflows &amp; Outflows Adjustment on</t>
  </si>
  <si>
    <t>2238XX</t>
  </si>
  <si>
    <t>BS Conversion Page of AFR.</t>
  </si>
  <si>
    <r>
      <t xml:space="preserve">Annual Financial Report Form - </t>
    </r>
    <r>
      <rPr>
        <b/>
        <u/>
        <sz val="10"/>
        <color theme="9" tint="-0.499984740745262"/>
        <rFont val="Arial"/>
        <family val="2"/>
      </rPr>
      <t>OP Conversion</t>
    </r>
  </si>
  <si>
    <t>Input Entries #3 on OP Conversation of AFR - varies, if done as part of closing:</t>
  </si>
  <si>
    <t>Input On-behalf payment Column F Row 13 Intergovernmental Revenue if not done as part of closing</t>
  </si>
  <si>
    <r>
      <t>Revenue - On-behalf payment</t>
    </r>
    <r>
      <rPr>
        <b/>
        <sz val="10"/>
        <color theme="4"/>
        <rFont val="Arial"/>
        <family val="2"/>
      </rPr>
      <t>***</t>
    </r>
  </si>
  <si>
    <t>Input Pension Expense by Function as listed below in Column F if not part of closing</t>
  </si>
  <si>
    <t>4XXXXX</t>
  </si>
  <si>
    <r>
      <t xml:space="preserve">    Rows 23-37 </t>
    </r>
    <r>
      <rPr>
        <b/>
        <i/>
        <sz val="10"/>
        <color theme="9" tint="-0.499984740745262"/>
        <rFont val="Arial"/>
        <family val="2"/>
      </rPr>
      <t>if this wasn't done as part of the closing adjustments per GASB 85</t>
    </r>
  </si>
  <si>
    <t>***Refer to the On-Behalf Revenue Page for detailed instructions</t>
  </si>
  <si>
    <t xml:space="preserve">Prior Period Adjustment </t>
  </si>
  <si>
    <t>If rounding adjustment is minimal, adjust to pension expense or prior period adjustment</t>
  </si>
  <si>
    <t>Governmental Funds Differences:</t>
  </si>
  <si>
    <t xml:space="preserve">       If the adjustment is positive enter a a debit</t>
  </si>
  <si>
    <t>#3 Expense by Major Function</t>
  </si>
  <si>
    <t>Adjustment of</t>
  </si>
  <si>
    <t xml:space="preserve">       If the adjustment is negative enter as a credit</t>
  </si>
  <si>
    <t>Use to assist with the OP Conversion of the Annual Report:</t>
  </si>
  <si>
    <t>On-Behalf &amp; Pension</t>
  </si>
  <si>
    <t>Allocation of Pension Expense (row 1) &amp; On-Behalf (row 2) by Major Purpose:</t>
  </si>
  <si>
    <t>Pension Expense by Function for OP Conversion Worksheet:</t>
  </si>
  <si>
    <t>Expense recorded:</t>
  </si>
  <si>
    <t xml:space="preserve">See Illustrations 1 &amp; 2 of the New! On-Behalf Tab for instructions </t>
  </si>
  <si>
    <t>General Government #41</t>
  </si>
  <si>
    <t>Reduce by</t>
  </si>
  <si>
    <t>Entries #3 - Pension</t>
  </si>
  <si>
    <t>Row 1: Pension Expense</t>
  </si>
  <si>
    <t>Public Safety #42</t>
  </si>
  <si>
    <t>the amount</t>
  </si>
  <si>
    <t>Expense Breakdown</t>
  </si>
  <si>
    <t>Row 2: On-Behalf Revenue</t>
  </si>
  <si>
    <t>Public Works #43</t>
  </si>
  <si>
    <t>and purpose</t>
  </si>
  <si>
    <t>This information will be used</t>
  </si>
  <si>
    <t>Public Health #44</t>
  </si>
  <si>
    <t>of the pension</t>
  </si>
  <si>
    <t>to input the Pension Expense</t>
  </si>
  <si>
    <t>Pension Expense by Plan Type:</t>
  </si>
  <si>
    <t>Social &amp; Economic Services #45</t>
  </si>
  <si>
    <t>expense that</t>
  </si>
  <si>
    <t>by major purpose on the</t>
  </si>
  <si>
    <t>Culture &amp; Recreation #46</t>
  </si>
  <si>
    <t>offset the</t>
  </si>
  <si>
    <t>OP (Operating) Conversion</t>
  </si>
  <si>
    <t>Housing &amp; Community Development #47</t>
  </si>
  <si>
    <t>on-behalf</t>
  </si>
  <si>
    <t>Page of the Annual Report</t>
  </si>
  <si>
    <t>Conservation of Natural Resources #48</t>
  </si>
  <si>
    <t xml:space="preserve">revenue input in  </t>
  </si>
  <si>
    <t>If the current year on-behalf</t>
  </si>
  <si>
    <t>Misc. - Unallocated #51</t>
  </si>
  <si>
    <t>software on</t>
  </si>
  <si>
    <t>revenue was input into the</t>
  </si>
  <si>
    <t>Input breakdown by Function on OP Conversion:</t>
  </si>
  <si>
    <t>AFR worksheet</t>
  </si>
  <si>
    <t xml:space="preserve">accounting software - an </t>
  </si>
  <si>
    <t>adjustment will be necessary</t>
  </si>
  <si>
    <t xml:space="preserve">#3 - Intergov. Rev by Maj. Source </t>
  </si>
  <si>
    <t>Adjustment for</t>
  </si>
  <si>
    <t>Use to assist with the Revenue Analysis Worksheet of the Annual Report</t>
  </si>
  <si>
    <t>Intergovernmental Revenue by Function:</t>
  </si>
  <si>
    <t xml:space="preserve">Entries #3 - </t>
  </si>
  <si>
    <t>This information will be</t>
  </si>
  <si>
    <t>of the on-behalf</t>
  </si>
  <si>
    <t>used to input the On-Behalf</t>
  </si>
  <si>
    <t>On-Behalf Revenue by Plan Type:</t>
  </si>
  <si>
    <t>revenue that</t>
  </si>
  <si>
    <t>(intergovernmental revenue)</t>
  </si>
  <si>
    <t>was recorded in</t>
  </si>
  <si>
    <t xml:space="preserve">on the OP Conversion &amp; </t>
  </si>
  <si>
    <t>the accounting</t>
  </si>
  <si>
    <t>Revenue Analysis Pages</t>
  </si>
  <si>
    <t>software when</t>
  </si>
  <si>
    <t>of the Annual Report</t>
  </si>
  <si>
    <t>Misc - Unallocated #51</t>
  </si>
  <si>
    <t>inputting on</t>
  </si>
  <si>
    <t>Input total on OP conversion of AFR:</t>
  </si>
  <si>
    <t>Journal Voucher Adjustments by Proprietary Fund Type:</t>
  </si>
  <si>
    <t>Account numbers to be determined by the Local Government:</t>
  </si>
  <si>
    <t>Allocation &amp;</t>
  </si>
  <si>
    <t>1999xx - Deferred Outflow of Resources</t>
  </si>
  <si>
    <t>Fund</t>
  </si>
  <si>
    <t xml:space="preserve">Account </t>
  </si>
  <si>
    <t>Description</t>
  </si>
  <si>
    <t>Rounding Adj:</t>
  </si>
  <si>
    <t>2238xx - Deferred Inflow of Resources</t>
  </si>
  <si>
    <t>Difference in Net Pension Liability</t>
  </si>
  <si>
    <t>4xxxxx - Payroll Expense (may differ by fund - as used for payroll)</t>
  </si>
  <si>
    <t>190-195</t>
  </si>
  <si>
    <t>Pension Expense Object Code (not Pension contributions)</t>
  </si>
  <si>
    <t>Revenue - On-behalf payment</t>
  </si>
  <si>
    <t xml:space="preserve">If the rounding adjustment is minimal - adjust on the pension </t>
  </si>
  <si>
    <t>Pension Expense - rounding</t>
  </si>
  <si>
    <t xml:space="preserve">    expense rounding line</t>
  </si>
  <si>
    <t>Prior Period Adjustment</t>
  </si>
  <si>
    <t>If the rounding adjustment is not minimal - please review and verify  the</t>
  </si>
  <si>
    <t xml:space="preserve">    Sample Journal Entries and Prior Year Info is entered accurately; </t>
  </si>
  <si>
    <t xml:space="preserve">     the adjustment should be made to Prior Period Adjustment to correct </t>
  </si>
  <si>
    <t xml:space="preserve">      the PERS allocation.</t>
  </si>
  <si>
    <t>237000</t>
  </si>
  <si>
    <t>These journal voucher adjustments should be entered into your accounting</t>
  </si>
  <si>
    <r>
      <t xml:space="preserve">software for the </t>
    </r>
    <r>
      <rPr>
        <b/>
        <u/>
        <sz val="10"/>
        <color theme="3"/>
        <rFont val="Arial"/>
        <family val="2"/>
      </rPr>
      <t>Proprietary Funds as part of the annual closing adjustments</t>
    </r>
  </si>
  <si>
    <t>and before beginning the annual financial report.</t>
  </si>
  <si>
    <t>*Note - GASB 85 - Current year on-behalf recognition is for governmental funds</t>
  </si>
  <si>
    <t>Instructions to move the Optional Note Disclosures to your Annual Financial Report:</t>
  </si>
  <si>
    <t>Have both the annual financial report and the GASB 68 Worksheet files open on your computer.</t>
  </si>
  <si>
    <t xml:space="preserve">In the GASB 68 Worksheet go to the Note Disclosure tab you would like to copy and move. </t>
  </si>
  <si>
    <r>
      <rPr>
        <b/>
        <sz val="10"/>
        <rFont val="Arial"/>
        <family val="2"/>
      </rPr>
      <t>Step 1:</t>
    </r>
    <r>
      <rPr>
        <sz val="10"/>
        <rFont val="Arial"/>
        <family val="2"/>
      </rPr>
      <t xml:space="preserve"> Right click on the tab at the bottom of the workbook page of the Note Disclosure tab</t>
    </r>
  </si>
  <si>
    <r>
      <rPr>
        <b/>
        <sz val="10"/>
        <rFont val="Arial"/>
        <family val="2"/>
      </rPr>
      <t>Step 2:</t>
    </r>
    <r>
      <rPr>
        <sz val="10"/>
        <rFont val="Arial"/>
        <family val="2"/>
      </rPr>
      <t>  A pop-up menu will appear – Click on Move or Copy</t>
    </r>
  </si>
  <si>
    <r>
      <rPr>
        <b/>
        <sz val="10"/>
        <rFont val="Arial"/>
        <family val="2"/>
      </rPr>
      <t>Step 3:</t>
    </r>
    <r>
      <rPr>
        <sz val="10"/>
        <rFont val="Arial"/>
        <family val="2"/>
      </rPr>
      <t xml:space="preserve"> A Move or Copy Menu will appear</t>
    </r>
  </si>
  <si>
    <r>
      <rPr>
        <b/>
        <sz val="10"/>
        <rFont val="Arial"/>
        <family val="2"/>
      </rPr>
      <t>Step 4:</t>
    </r>
    <r>
      <rPr>
        <sz val="10"/>
        <rFont val="Arial"/>
        <family val="2"/>
      </rPr>
      <t>  Check the “Create a copy box”</t>
    </r>
  </si>
  <si>
    <r>
      <rPr>
        <b/>
        <sz val="10"/>
        <rFont val="Arial"/>
        <family val="2"/>
      </rPr>
      <t>Step 5:</t>
    </r>
    <r>
      <rPr>
        <sz val="10"/>
        <rFont val="Arial"/>
        <family val="2"/>
      </rPr>
      <t xml:space="preserve"> Under “To book”  scroll down to find your AFR file</t>
    </r>
  </si>
  <si>
    <r>
      <rPr>
        <b/>
        <sz val="10"/>
        <rFont val="Arial"/>
        <family val="2"/>
      </rPr>
      <t>Step 6:</t>
    </r>
    <r>
      <rPr>
        <sz val="10"/>
        <rFont val="Arial"/>
        <family val="2"/>
      </rPr>
      <t xml:space="preserve"> Under “Before Sheet” scroll down to the Note Disclosure Page – Notes to the Fin Statement 36-40</t>
    </r>
  </si>
  <si>
    <r>
      <rPr>
        <b/>
        <sz val="10"/>
        <rFont val="Arial"/>
        <family val="2"/>
      </rPr>
      <t>Step 7:</t>
    </r>
    <r>
      <rPr>
        <sz val="10"/>
        <rFont val="Arial"/>
        <family val="2"/>
      </rPr>
      <t xml:space="preserve"> Click the “OK” box</t>
    </r>
  </si>
  <si>
    <r>
      <rPr>
        <b/>
        <sz val="10"/>
        <rFont val="Arial"/>
        <family val="2"/>
      </rPr>
      <t>Step 8:</t>
    </r>
    <r>
      <rPr>
        <sz val="10"/>
        <rFont val="Arial"/>
        <family val="2"/>
      </rPr>
      <t xml:space="preserve"> The PERS Note Disclosure will be added to your AFR file – the AFR file will be viewed on your cpu desktop.</t>
    </r>
  </si>
  <si>
    <t xml:space="preserve">Note:  A separate note was not added for Teachers Retirement System. TRS provided a complete note disclosure </t>
  </si>
  <si>
    <t xml:space="preserve">            copy and paste the TRS Note in the Annual Financial Report</t>
  </si>
  <si>
    <t>Locate your AFR File Name</t>
  </si>
  <si>
    <t>Scroll down to the notes pages 36 - 40</t>
  </si>
  <si>
    <t>Ensure the Create a copy box is checked</t>
  </si>
  <si>
    <t>Updates to the Version 15.1 Form:</t>
  </si>
  <si>
    <t>A box was added on the Pension Plan Input pages for the current fiscal year (FY15) Employer's covered-employee payroll totals.</t>
  </si>
  <si>
    <t>RSI - Contributions schedule:  Pull the current fiscal year contributions from the input page. The 15.1 Version was</t>
  </si>
  <si>
    <t>using the FY14 contributions and payroll.</t>
  </si>
  <si>
    <t>The Note Disclosures were updated on the Deferred Inflows and Outflows Schedule to properly split the Deferred amounts</t>
  </si>
  <si>
    <t>by the percentage.  Talked with Anthony in SFSD - the FY2015 amounts included in summary table and not included</t>
  </si>
  <si>
    <t>in the individual year recognition table.  SFSD is not going to update for the State CAFR but use the information as</t>
  </si>
  <si>
    <t>provided by each respective plan.</t>
  </si>
  <si>
    <t>Updates to Version 16.1 Form:</t>
  </si>
  <si>
    <t xml:space="preserve">Revised the input pages to correspond to format provided by MPERA and TRS </t>
  </si>
  <si>
    <t>Added RSI and Prior Year Input Worksheet pages</t>
  </si>
  <si>
    <t>Updated the Calc PERS Detail by Fund Type worksheet</t>
  </si>
  <si>
    <t>Updated the Cal Govern Detail by Plan Type worksheet</t>
  </si>
  <si>
    <t>Revised the instructions</t>
  </si>
  <si>
    <t>Updates to Version 16.2 Form:</t>
  </si>
  <si>
    <t>Revised Cell E13; Governmental Funds Adjustments tab to</t>
  </si>
  <si>
    <t>correctly report a credit balance of deferred outflows of resources as</t>
  </si>
  <si>
    <t>a deferred inflow of resources.</t>
  </si>
  <si>
    <t>Updates to Version 16.3 Form:</t>
  </si>
  <si>
    <t>Revised Cells E13 - back to a credit to deferred outflow</t>
  </si>
  <si>
    <t>Revised Cells D15 - a debit to deferred inflows</t>
  </si>
  <si>
    <t>To increase/decrease prior year balances</t>
  </si>
  <si>
    <t>Added balance check to reconcile the current year's ending balance</t>
  </si>
  <si>
    <t>to the annual financial report ending balance.</t>
  </si>
  <si>
    <t>Revised coverpage and instructions related to this change.</t>
  </si>
  <si>
    <t>Updates to Version 17. Form</t>
  </si>
  <si>
    <t>Format change</t>
  </si>
  <si>
    <t>Updates to Version 18. Form</t>
  </si>
  <si>
    <t>Changed the optional notes to tie to MPERA provided info</t>
  </si>
  <si>
    <t>Added GASB 85 - On-behalf revenue recognition in fund-level statements</t>
  </si>
  <si>
    <t>Updates to Version 19.1 Form</t>
  </si>
  <si>
    <t>Updated the GASB 85 On-behalf section - added Option 3 to leave off the on-behalf revenues</t>
  </si>
  <si>
    <t>Minimal updates to the instructions for GASB 85</t>
  </si>
  <si>
    <t>The Optional Notes were revised to follow the format of the MPERA notes</t>
  </si>
  <si>
    <t>Updates to Version 21.1</t>
  </si>
  <si>
    <t>Update dates throughout the cover page.</t>
  </si>
  <si>
    <t>#1:  Change "Is" to "If" approved…..."is" to "are"… (SGFRF reporting sentence)</t>
  </si>
  <si>
    <t>#3:  Change measurement date to June 30, 2020 and reporting date to June 30, 2021.</t>
  </si>
  <si>
    <t>#4:  Change dates to 7/1/2019 to 6/30/2020 and 7/2019-6/2020.</t>
  </si>
  <si>
    <t>All Deferred Schedules date changed to 6/30/2021 and dates in row 14</t>
  </si>
  <si>
    <t>All Sample JV dates updated in rows 39, 49, 53 to 7/1/2019-6/30/2020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</si>
</sst>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0.000%"/>
    <numFmt numFmtId="165" formatCode="[$-409]mmmm\ d\,\ yyyy;@"/>
    <numFmt numFmtId="166" formatCode="0.0%"/>
    <numFmt numFmtId="167" formatCode="&quot;$&quot;#,##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0"/>
      <name val="Arial"/>
      <family val="2"/>
    </font>
    <font>
      <sz val="10"/>
      <color rgb="FFFF0000"/>
      <name val="Arial"/>
      <family val="2"/>
    </font>
    <font>
      <b/>
      <sz val="10"/>
      <color rgb="FFFF0000"/>
      <name val="Arial"/>
      <family val="2"/>
    </font>
    <font>
      <b/>
      <i/>
      <u/>
      <sz val="10"/>
      <name val="Arial"/>
      <family val="2"/>
    </font>
    <font>
      <b/>
      <u/>
      <sz val="10"/>
      <name val="Arial"/>
      <family val="2"/>
    </font>
    <font>
      <i/>
      <sz val="10"/>
      <name val="Arial"/>
      <family val="2"/>
    </font>
    <font>
      <sz val="9"/>
      <name val="Arial"/>
      <family val="2"/>
    </font>
    <font>
      <b/>
      <i/>
      <sz val="10"/>
      <name val="Arial"/>
      <family val="2"/>
    </font>
    <font>
      <b/>
      <sz val="10"/>
      <color rgb="FF0070C0"/>
      <name val="Arial"/>
      <family val="2"/>
    </font>
    <font>
      <b/>
      <sz val="10"/>
      <color theme="4" tint="-0.249977111117893"/>
      <name val="Arial"/>
      <family val="2"/>
    </font>
    <font>
      <b/>
      <sz val="11"/>
      <color theme="4" tint="-0.249977111117893"/>
      <name val="Arial"/>
      <family val="2"/>
    </font>
    <font>
      <b/>
      <sz val="11"/>
      <name val="Arial"/>
      <family val="2"/>
    </font>
    <font>
      <b/>
      <sz val="9"/>
      <color theme="4" tint="-0.249977111117893"/>
      <name val="Arial"/>
      <family val="2"/>
    </font>
    <font>
      <b/>
      <sz val="14"/>
      <name val="Arial"/>
      <family val="2"/>
    </font>
    <font>
      <sz val="10"/>
      <name val="Arial"/>
      <family val="2"/>
    </font>
    <font>
      <sz val="8"/>
      <name val="Arial"/>
      <family val="2"/>
    </font>
    <font>
      <u/>
      <sz val="10"/>
      <color theme="10"/>
      <name val="Arial"/>
      <family val="2"/>
    </font>
    <font>
      <u/>
      <sz val="11"/>
      <color theme="10"/>
      <name val="Calibri"/>
      <family val="2"/>
      <scheme val="minor"/>
    </font>
    <font>
      <sz val="8.5"/>
      <name val="Lucida Sans Unicode"/>
      <family val="2"/>
    </font>
    <font>
      <sz val="10"/>
      <color theme="1"/>
      <name val="Calibri"/>
      <family val="2"/>
      <scheme val="minor"/>
    </font>
    <font>
      <b/>
      <u/>
      <sz val="10"/>
      <color indexed="12"/>
      <name val="Arial"/>
      <family val="2"/>
    </font>
    <font>
      <b/>
      <sz val="9"/>
      <name val="Arial"/>
      <family val="2"/>
    </font>
    <font>
      <u/>
      <sz val="10"/>
      <name val="Arial"/>
      <family val="2"/>
    </font>
    <font>
      <sz val="11"/>
      <name val="Arial"/>
      <family val="2"/>
    </font>
    <font>
      <sz val="10"/>
      <name val="Arial"/>
      <family val="2"/>
    </font>
    <font>
      <b/>
      <sz val="12"/>
      <color theme="4" tint="-0.249977111117893"/>
      <name val="Arial"/>
      <family val="2"/>
    </font>
    <font>
      <u/>
      <sz val="12"/>
      <color theme="10"/>
      <name val="Arial"/>
      <family val="2"/>
    </font>
    <font>
      <b/>
      <sz val="10"/>
      <color theme="3"/>
      <name val="Arial"/>
      <family val="2"/>
    </font>
    <font>
      <sz val="10"/>
      <color theme="3" tint="0.39997558519241921"/>
      <name val="Arial"/>
      <family val="2"/>
    </font>
    <font>
      <b/>
      <sz val="10"/>
      <color theme="1"/>
      <name val="Arial"/>
      <family val="2"/>
    </font>
    <font>
      <sz val="10"/>
      <color theme="0" tint="-0.34998626667073579"/>
      <name val="Arial"/>
      <family val="2"/>
    </font>
    <font>
      <b/>
      <u/>
      <sz val="12"/>
      <name val="Arial"/>
      <family val="2"/>
    </font>
    <font>
      <b/>
      <sz val="12"/>
      <color theme="3"/>
      <name val="Arial"/>
      <family val="2"/>
    </font>
    <font>
      <b/>
      <sz val="12"/>
      <color theme="9" tint="-0.499984740745262"/>
      <name val="Arial"/>
      <family val="2"/>
    </font>
    <font>
      <sz val="10"/>
      <color theme="9" tint="-0.499984740745262"/>
      <name val="Arial"/>
      <family val="2"/>
    </font>
    <font>
      <b/>
      <sz val="11"/>
      <color theme="3"/>
      <name val="Arial"/>
      <family val="2"/>
    </font>
    <font>
      <b/>
      <sz val="10"/>
      <color theme="9" tint="-0.499984740745262"/>
      <name val="Arial"/>
      <family val="2"/>
    </font>
    <font>
      <b/>
      <u/>
      <sz val="10"/>
      <color theme="9" tint="-0.499984740745262"/>
      <name val="Arial"/>
      <family val="2"/>
    </font>
    <font>
      <b/>
      <sz val="11"/>
      <color theme="9" tint="-0.499984740745262"/>
      <name val="Arial"/>
      <family val="2"/>
    </font>
    <font>
      <b/>
      <u/>
      <sz val="11"/>
      <name val="Arial"/>
      <family val="2"/>
    </font>
    <font>
      <u/>
      <sz val="12"/>
      <name val="Arial"/>
      <family val="2"/>
    </font>
    <font>
      <b/>
      <sz val="9"/>
      <color theme="9" tint="-0.499984740745262"/>
      <name val="Arial"/>
      <family val="2"/>
    </font>
    <font>
      <b/>
      <u/>
      <sz val="10"/>
      <color theme="3"/>
      <name val="Arial"/>
      <family val="2"/>
    </font>
    <font>
      <b/>
      <sz val="10"/>
      <color rgb="FFC00000"/>
      <name val="Arial"/>
      <family val="2"/>
    </font>
    <font>
      <u/>
      <sz val="11"/>
      <name val="Arial"/>
      <family val="2"/>
    </font>
    <font>
      <b/>
      <sz val="16"/>
      <name val="Calibri"/>
      <family val="2"/>
      <scheme val="minor"/>
    </font>
    <font>
      <b/>
      <u/>
      <sz val="12"/>
      <color theme="4"/>
      <name val="Arial"/>
      <family val="2"/>
    </font>
    <font>
      <b/>
      <u/>
      <sz val="10"/>
      <color theme="4"/>
      <name val="Arial"/>
      <family val="2"/>
    </font>
    <font>
      <b/>
      <i/>
      <u/>
      <sz val="10"/>
      <color theme="4"/>
      <name val="Arial"/>
      <family val="2"/>
    </font>
    <font>
      <b/>
      <u/>
      <sz val="10"/>
      <color theme="5" tint="-0.499984740745262"/>
      <name val="Arial"/>
      <family val="2"/>
    </font>
    <font>
      <sz val="10"/>
      <color theme="5" tint="-0.499984740745262"/>
      <name val="Arial"/>
      <family val="2"/>
    </font>
    <font>
      <sz val="10"/>
      <color theme="4"/>
      <name val="Arial"/>
      <family val="2"/>
    </font>
    <font>
      <b/>
      <sz val="10"/>
      <color theme="4"/>
      <name val="Arial"/>
      <family val="2"/>
    </font>
    <font>
      <b/>
      <i/>
      <sz val="10"/>
      <color theme="4"/>
      <name val="Arial"/>
      <family val="2"/>
    </font>
    <font>
      <b/>
      <sz val="10"/>
      <color theme="5" tint="-0.499984740745262"/>
      <name val="Arial"/>
      <family val="2"/>
    </font>
    <font>
      <b/>
      <sz val="8"/>
      <color theme="4"/>
      <name val="Arial"/>
      <family val="2"/>
    </font>
    <font>
      <i/>
      <sz val="10"/>
      <color theme="9" tint="-0.499984740745262"/>
      <name val="Arial"/>
      <family val="2"/>
    </font>
    <font>
      <i/>
      <sz val="10"/>
      <color theme="4"/>
      <name val="Arial"/>
      <family val="2"/>
    </font>
    <font>
      <b/>
      <sz val="16"/>
      <color theme="5" tint="-0.249977111117893"/>
      <name val="Arial"/>
      <family val="2"/>
    </font>
    <font>
      <b/>
      <u/>
      <sz val="14"/>
      <color theme="9" tint="-0.499984740745262"/>
      <name val="Arial"/>
      <family val="2"/>
    </font>
    <font>
      <b/>
      <sz val="11"/>
      <color theme="4"/>
      <name val="Arial"/>
      <family val="2"/>
    </font>
    <font>
      <u/>
      <sz val="10"/>
      <color theme="4"/>
      <name val="Arial"/>
      <family val="2"/>
    </font>
    <font>
      <sz val="10"/>
      <color theme="3"/>
      <name val="Arial"/>
      <family val="2"/>
    </font>
    <font>
      <sz val="10"/>
      <color theme="3" tint="-0.249977111117893"/>
      <name val="Arial"/>
      <family val="2"/>
    </font>
    <font>
      <b/>
      <sz val="12"/>
      <color theme="4"/>
      <name val="Arial"/>
      <family val="2"/>
    </font>
    <font>
      <sz val="12"/>
      <color theme="4"/>
      <name val="Arial"/>
      <family val="2"/>
    </font>
    <font>
      <b/>
      <u/>
      <sz val="11"/>
      <color theme="4"/>
      <name val="Arial"/>
      <family val="2"/>
    </font>
    <font>
      <sz val="10"/>
      <name val="Arial"/>
      <family val="2"/>
    </font>
    <font>
      <b/>
      <sz val="20"/>
      <color theme="4" tint="-0.249977111117893"/>
      <name val="Arial"/>
      <family val="2"/>
    </font>
    <font>
      <b/>
      <u/>
      <sz val="10"/>
      <color theme="10"/>
      <name val="Arial"/>
      <family val="2"/>
    </font>
    <font>
      <b/>
      <sz val="8"/>
      <name val="Arial"/>
      <family val="2"/>
    </font>
    <font>
      <b/>
      <sz val="8"/>
      <color theme="9" tint="-0.499984740745262"/>
      <name val="Arial"/>
      <family val="2"/>
    </font>
    <font>
      <b/>
      <i/>
      <sz val="10"/>
      <color theme="9" tint="-0.499984740745262"/>
      <name val="Arial"/>
      <family val="2"/>
    </font>
    <font>
      <sz val="12"/>
      <color theme="9" tint="-0.499984740745262"/>
      <name val="Arial"/>
      <family val="2"/>
    </font>
    <font>
      <sz val="9"/>
      <color theme="9" tint="-0.499984740745262"/>
      <name val="Arial"/>
      <family val="2"/>
    </font>
    <font>
      <i/>
      <sz val="9"/>
      <color theme="4"/>
      <name val="Arial"/>
      <family val="2"/>
    </font>
    <font>
      <b/>
      <sz val="9"/>
      <color theme="4"/>
      <name val="Arial"/>
      <family val="2"/>
    </font>
    <font>
      <b/>
      <u/>
      <sz val="16"/>
      <color theme="4"/>
      <name val="Arial"/>
      <family val="2"/>
    </font>
    <font>
      <sz val="10"/>
      <color rgb="FF000000"/>
      <name val="Times New Roman"/>
      <family val="1"/>
    </font>
    <font>
      <sz val="10"/>
      <color rgb="FF000000"/>
      <name val="Times New Roman"/>
      <family val="1"/>
    </font>
  </fonts>
  <fills count="1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EBD5C3"/>
        <bgColor indexed="64"/>
      </patternFill>
    </fill>
    <fill>
      <patternFill patternType="solid">
        <fgColor indexed="22"/>
        <bgColor indexed="64"/>
      </patternFill>
    </fill>
    <fill>
      <patternFill patternType="solid">
        <fgColor theme="0" tint="-4.9989318521683403E-2"/>
        <bgColor indexed="64"/>
      </patternFill>
    </fill>
  </fills>
  <borders count="4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right style="thin">
        <color indexed="64"/>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s>
  <cellStyleXfs count="1082">
    <xf numFmtId="0" fontId="0" fillId="0" borderId="0"/>
    <xf numFmtId="0" fontId="4" fillId="0" borderId="0"/>
    <xf numFmtId="0" fontId="21" fillId="0" borderId="0"/>
    <xf numFmtId="0" fontId="23" fillId="0" borderId="0" applyNumberFormat="0" applyFill="0" applyBorder="0" applyAlignment="0" applyProtection="0"/>
    <xf numFmtId="0" fontId="6" fillId="0" borderId="0"/>
    <xf numFmtId="0" fontId="6" fillId="0" borderId="0"/>
    <xf numFmtId="0" fontId="6" fillId="0" borderId="0"/>
    <xf numFmtId="0" fontId="6" fillId="0" borderId="0"/>
    <xf numFmtId="0" fontId="3" fillId="0" borderId="0"/>
    <xf numFmtId="0" fontId="4" fillId="0" borderId="0"/>
    <xf numFmtId="0" fontId="3" fillId="0" borderId="0"/>
    <xf numFmtId="0" fontId="4" fillId="0" borderId="0"/>
    <xf numFmtId="0" fontId="24" fillId="0" borderId="0" applyNumberFormat="0" applyFill="0" applyBorder="0" applyAlignment="0" applyProtection="0"/>
    <xf numFmtId="0" fontId="3" fillId="0" borderId="0"/>
    <xf numFmtId="0" fontId="3" fillId="0" borderId="0"/>
    <xf numFmtId="0" fontId="25"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4" fillId="0" borderId="0"/>
    <xf numFmtId="0" fontId="3" fillId="0" borderId="0"/>
    <xf numFmtId="0" fontId="6" fillId="0" borderId="0"/>
    <xf numFmtId="0" fontId="3" fillId="0" borderId="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pplyNumberFormat="0" applyFill="0" applyBorder="0" applyAlignment="0" applyProtection="0"/>
    <xf numFmtId="0" fontId="4"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9" fontId="4" fillId="0" borderId="0" applyFont="0" applyFill="0" applyBorder="0" applyAlignment="0" applyProtection="0"/>
    <xf numFmtId="0" fontId="85" fillId="0" borderId="0"/>
    <xf numFmtId="0" fontId="86" fillId="0" borderId="0"/>
  </cellStyleXfs>
  <cellXfs count="895">
    <xf numFmtId="0" fontId="0" fillId="0" borderId="0" xfId="0"/>
    <xf numFmtId="0" fontId="4" fillId="0" borderId="0" xfId="0" applyFont="1"/>
    <xf numFmtId="0" fontId="7" fillId="0" borderId="0" xfId="0" applyFont="1"/>
    <xf numFmtId="4" fontId="0" fillId="0" borderId="0" xfId="0" applyNumberFormat="1"/>
    <xf numFmtId="0" fontId="4" fillId="0" borderId="0" xfId="0" applyFont="1" applyAlignment="1">
      <alignment wrapText="1"/>
    </xf>
    <xf numFmtId="0" fontId="0" fillId="0" borderId="1" xfId="0" applyBorder="1"/>
    <xf numFmtId="0" fontId="4" fillId="0" borderId="0" xfId="1"/>
    <xf numFmtId="0" fontId="4" fillId="0" borderId="0" xfId="1" applyAlignment="1">
      <alignment horizontal="center"/>
    </xf>
    <xf numFmtId="0" fontId="9" fillId="0" borderId="0" xfId="1" applyFont="1"/>
    <xf numFmtId="0" fontId="10" fillId="0" borderId="0" xfId="1" applyFont="1"/>
    <xf numFmtId="42" fontId="4" fillId="0" borderId="0" xfId="1" applyNumberFormat="1" applyAlignment="1">
      <alignment horizontal="right"/>
    </xf>
    <xf numFmtId="10" fontId="4" fillId="0" borderId="0" xfId="1" applyNumberFormat="1" applyAlignment="1">
      <alignment horizontal="center"/>
    </xf>
    <xf numFmtId="44" fontId="4" fillId="0" borderId="0" xfId="1" applyNumberFormat="1" applyAlignment="1">
      <alignment horizontal="right"/>
    </xf>
    <xf numFmtId="165" fontId="4" fillId="0" borderId="0" xfId="1" quotePrefix="1" applyNumberFormat="1"/>
    <xf numFmtId="42" fontId="4" fillId="0" borderId="0" xfId="1" applyNumberFormat="1"/>
    <xf numFmtId="44" fontId="4" fillId="3" borderId="0" xfId="1" applyNumberFormat="1" applyFill="1" applyAlignment="1">
      <alignment horizontal="right"/>
    </xf>
    <xf numFmtId="0" fontId="4" fillId="3" borderId="0" xfId="1" applyFill="1"/>
    <xf numFmtId="0" fontId="4" fillId="0" borderId="1" xfId="0" applyFont="1" applyBorder="1"/>
    <xf numFmtId="0" fontId="7" fillId="0" borderId="1" xfId="0" applyFont="1" applyBorder="1"/>
    <xf numFmtId="0" fontId="7" fillId="0" borderId="0" xfId="0" applyFont="1" applyAlignment="1">
      <alignment horizontal="right"/>
    </xf>
    <xf numFmtId="0" fontId="0" fillId="0" borderId="0" xfId="0" applyAlignment="1">
      <alignment horizontal="left"/>
    </xf>
    <xf numFmtId="0" fontId="4" fillId="0" borderId="0" xfId="0" applyFont="1" applyAlignment="1">
      <alignment horizontal="left"/>
    </xf>
    <xf numFmtId="2" fontId="0" fillId="0" borderId="0" xfId="0" applyNumberFormat="1"/>
    <xf numFmtId="10" fontId="0" fillId="0" borderId="0" xfId="0" applyNumberFormat="1"/>
    <xf numFmtId="0" fontId="7" fillId="0" borderId="0" xfId="0" applyFont="1" applyAlignment="1">
      <alignment horizontal="center"/>
    </xf>
    <xf numFmtId="0" fontId="0" fillId="0" borderId="0" xfId="0" applyAlignment="1">
      <alignment horizontal="center"/>
    </xf>
    <xf numFmtId="44" fontId="0" fillId="0" borderId="0" xfId="0" applyNumberFormat="1"/>
    <xf numFmtId="0" fontId="4" fillId="0" borderId="0" xfId="0" applyFont="1" applyAlignment="1">
      <alignment horizontal="center"/>
    </xf>
    <xf numFmtId="0" fontId="0" fillId="0" borderId="4" xfId="0" applyBorder="1"/>
    <xf numFmtId="0" fontId="0" fillId="0" borderId="2" xfId="0" applyBorder="1"/>
    <xf numFmtId="0" fontId="0" fillId="0" borderId="5" xfId="0" applyBorder="1"/>
    <xf numFmtId="0" fontId="0" fillId="0" borderId="9" xfId="0" applyBorder="1"/>
    <xf numFmtId="0" fontId="17" fillId="0" borderId="0" xfId="0" applyFont="1"/>
    <xf numFmtId="10" fontId="4" fillId="0" borderId="0" xfId="0" applyNumberFormat="1" applyFont="1"/>
    <xf numFmtId="3" fontId="0" fillId="0" borderId="0" xfId="0" applyNumberFormat="1" applyAlignment="1">
      <alignment horizontal="right"/>
    </xf>
    <xf numFmtId="44" fontId="0" fillId="0" borderId="4" xfId="0" applyNumberFormat="1" applyBorder="1"/>
    <xf numFmtId="0" fontId="4" fillId="0" borderId="10" xfId="0" applyFont="1" applyBorder="1"/>
    <xf numFmtId="0" fontId="0" fillId="0" borderId="7" xfId="0" applyBorder="1"/>
    <xf numFmtId="0" fontId="0" fillId="6" borderId="0" xfId="0" applyFill="1"/>
    <xf numFmtId="0" fontId="4" fillId="6" borderId="0" xfId="0" applyFont="1" applyFill="1" applyAlignment="1">
      <alignment horizontal="left" wrapText="1"/>
    </xf>
    <xf numFmtId="44" fontId="0" fillId="6" borderId="0" xfId="0" applyNumberFormat="1" applyFill="1"/>
    <xf numFmtId="44" fontId="0" fillId="0" borderId="1" xfId="0" applyNumberFormat="1" applyBorder="1"/>
    <xf numFmtId="44" fontId="4" fillId="6" borderId="0" xfId="0" applyNumberFormat="1" applyFont="1" applyFill="1"/>
    <xf numFmtId="0" fontId="4" fillId="6" borderId="0" xfId="0" applyFont="1" applyFill="1"/>
    <xf numFmtId="0" fontId="0" fillId="0" borderId="0" xfId="0" applyAlignment="1">
      <alignment horizontal="right"/>
    </xf>
    <xf numFmtId="0" fontId="7" fillId="0" borderId="1" xfId="0" applyFont="1" applyBorder="1" applyAlignment="1">
      <alignment horizontal="right"/>
    </xf>
    <xf numFmtId="0" fontId="7" fillId="6" borderId="0" xfId="0" applyFont="1" applyFill="1"/>
    <xf numFmtId="0" fontId="7" fillId="0" borderId="0" xfId="1" applyFont="1" applyAlignment="1">
      <alignment horizontal="center"/>
    </xf>
    <xf numFmtId="0" fontId="4" fillId="9" borderId="1" xfId="1" applyFill="1" applyBorder="1"/>
    <xf numFmtId="44" fontId="4" fillId="0" borderId="0" xfId="1" applyNumberFormat="1"/>
    <xf numFmtId="0" fontId="15" fillId="0" borderId="0" xfId="1" applyFont="1" applyAlignment="1">
      <alignment horizontal="center" wrapText="1"/>
    </xf>
    <xf numFmtId="0" fontId="13" fillId="0" borderId="0" xfId="0" applyFont="1"/>
    <xf numFmtId="0" fontId="4" fillId="0" borderId="7" xfId="0" applyFont="1" applyBorder="1"/>
    <xf numFmtId="1" fontId="13" fillId="0" borderId="0" xfId="0" applyNumberFormat="1" applyFont="1"/>
    <xf numFmtId="0" fontId="4" fillId="0" borderId="0" xfId="0" applyFont="1" applyAlignment="1">
      <alignment horizontal="right"/>
    </xf>
    <xf numFmtId="0" fontId="4" fillId="0" borderId="1" xfId="0" applyFont="1" applyBorder="1" applyAlignment="1">
      <alignment horizontal="right"/>
    </xf>
    <xf numFmtId="0" fontId="7" fillId="0" borderId="2" xfId="0" applyFont="1" applyBorder="1" applyAlignment="1">
      <alignment horizontal="right"/>
    </xf>
    <xf numFmtId="0" fontId="7" fillId="0" borderId="1" xfId="0" applyFont="1" applyBorder="1" applyAlignment="1">
      <alignment horizontal="left"/>
    </xf>
    <xf numFmtId="44" fontId="0" fillId="5" borderId="0" xfId="0" applyNumberFormat="1" applyFill="1" applyProtection="1">
      <protection locked="0"/>
    </xf>
    <xf numFmtId="44" fontId="0" fillId="0" borderId="0" xfId="0" applyNumberFormat="1" applyProtection="1">
      <protection locked="0"/>
    </xf>
    <xf numFmtId="44" fontId="0" fillId="0" borderId="1" xfId="0" applyNumberFormat="1" applyBorder="1" applyProtection="1">
      <protection locked="0"/>
    </xf>
    <xf numFmtId="44" fontId="0" fillId="9" borderId="0" xfId="0" applyNumberFormat="1" applyFill="1"/>
    <xf numFmtId="0" fontId="0" fillId="9" borderId="0" xfId="0" applyFill="1"/>
    <xf numFmtId="44" fontId="0" fillId="9" borderId="1" xfId="0" applyNumberFormat="1" applyFill="1" applyBorder="1"/>
    <xf numFmtId="0" fontId="0" fillId="9" borderId="1" xfId="0" applyFill="1" applyBorder="1"/>
    <xf numFmtId="44" fontId="7" fillId="9" borderId="0" xfId="0" applyNumberFormat="1" applyFont="1" applyFill="1"/>
    <xf numFmtId="44" fontId="7" fillId="9" borderId="1" xfId="0" applyNumberFormat="1" applyFont="1" applyFill="1" applyBorder="1"/>
    <xf numFmtId="0" fontId="7" fillId="9" borderId="1" xfId="0" applyFont="1" applyFill="1" applyBorder="1"/>
    <xf numFmtId="0" fontId="0" fillId="9" borderId="7" xfId="0" applyFill="1" applyBorder="1"/>
    <xf numFmtId="44" fontId="0" fillId="9" borderId="4" xfId="0" applyNumberFormat="1" applyFill="1" applyBorder="1"/>
    <xf numFmtId="0" fontId="0" fillId="9" borderId="2" xfId="0" applyFill="1" applyBorder="1"/>
    <xf numFmtId="44" fontId="0" fillId="9" borderId="2" xfId="0" applyNumberFormat="1" applyFill="1" applyBorder="1"/>
    <xf numFmtId="0" fontId="5" fillId="0" borderId="1" xfId="0" applyFont="1" applyBorder="1" applyAlignment="1">
      <alignment horizontal="left"/>
    </xf>
    <xf numFmtId="0" fontId="4" fillId="9" borderId="0" xfId="0" applyFont="1" applyFill="1" applyAlignment="1">
      <alignment horizontal="right"/>
    </xf>
    <xf numFmtId="44" fontId="0" fillId="9" borderId="16" xfId="0" applyNumberFormat="1" applyFill="1" applyBorder="1"/>
    <xf numFmtId="0" fontId="4" fillId="9" borderId="1" xfId="0" applyFont="1" applyFill="1" applyBorder="1" applyAlignment="1">
      <alignment horizontal="right"/>
    </xf>
    <xf numFmtId="0" fontId="7" fillId="0" borderId="13" xfId="0" applyFont="1" applyBorder="1" applyAlignment="1">
      <alignment horizontal="right"/>
    </xf>
    <xf numFmtId="3" fontId="7" fillId="9" borderId="1" xfId="0" applyNumberFormat="1" applyFont="1" applyFill="1" applyBorder="1"/>
    <xf numFmtId="10" fontId="0" fillId="9" borderId="1" xfId="0" applyNumberFormat="1" applyFill="1" applyBorder="1"/>
    <xf numFmtId="10" fontId="0" fillId="9" borderId="7" xfId="0" applyNumberFormat="1" applyFill="1" applyBorder="1"/>
    <xf numFmtId="43" fontId="0" fillId="9" borderId="0" xfId="0" applyNumberFormat="1" applyFill="1"/>
    <xf numFmtId="0" fontId="7" fillId="9" borderId="1" xfId="0" applyFont="1" applyFill="1" applyBorder="1" applyAlignment="1">
      <alignment horizontal="center"/>
    </xf>
    <xf numFmtId="0" fontId="0" fillId="0" borderId="0" xfId="0" applyAlignment="1" applyProtection="1">
      <alignment horizontal="right"/>
      <protection locked="0"/>
    </xf>
    <xf numFmtId="44" fontId="0" fillId="0" borderId="0" xfId="0" applyNumberFormat="1" applyAlignment="1" applyProtection="1">
      <alignment horizontal="right"/>
      <protection locked="0"/>
    </xf>
    <xf numFmtId="0" fontId="5" fillId="0" borderId="0" xfId="0" applyFont="1"/>
    <xf numFmtId="0" fontId="6" fillId="0" borderId="0" xfId="0" applyFont="1"/>
    <xf numFmtId="0" fontId="29" fillId="0" borderId="0" xfId="0" applyFont="1"/>
    <xf numFmtId="0" fontId="7" fillId="0" borderId="0" xfId="1" applyFont="1"/>
    <xf numFmtId="0" fontId="11" fillId="0" borderId="0" xfId="1" applyFont="1"/>
    <xf numFmtId="0" fontId="23" fillId="0" borderId="0" xfId="3"/>
    <xf numFmtId="0" fontId="0" fillId="5" borderId="0" xfId="0" applyFill="1"/>
    <xf numFmtId="44" fontId="4" fillId="0" borderId="0" xfId="1" applyNumberFormat="1" applyAlignment="1" applyProtection="1">
      <alignment horizontal="right"/>
      <protection locked="0"/>
    </xf>
    <xf numFmtId="0" fontId="8" fillId="0" borderId="0" xfId="1" applyFont="1"/>
    <xf numFmtId="10" fontId="4" fillId="0" borderId="0" xfId="1" applyNumberFormat="1"/>
    <xf numFmtId="0" fontId="4" fillId="0" borderId="0" xfId="1" applyAlignment="1">
      <alignment wrapText="1"/>
    </xf>
    <xf numFmtId="0" fontId="22" fillId="0" borderId="0" xfId="0" applyFont="1"/>
    <xf numFmtId="0" fontId="0" fillId="0" borderId="6" xfId="0" applyBorder="1"/>
    <xf numFmtId="0" fontId="16" fillId="0" borderId="5" xfId="0" applyFont="1" applyBorder="1"/>
    <xf numFmtId="0" fontId="16" fillId="0" borderId="6" xfId="0" applyFont="1" applyBorder="1"/>
    <xf numFmtId="0" fontId="0" fillId="0" borderId="16" xfId="0" applyBorder="1"/>
    <xf numFmtId="0" fontId="16" fillId="0" borderId="7" xfId="0" applyFont="1" applyBorder="1"/>
    <xf numFmtId="0" fontId="16" fillId="0" borderId="1" xfId="0" applyFont="1" applyBorder="1"/>
    <xf numFmtId="0" fontId="0" fillId="0" borderId="0" xfId="0" applyAlignment="1">
      <alignment vertical="top"/>
    </xf>
    <xf numFmtId="0" fontId="0" fillId="0" borderId="12" xfId="0" applyBorder="1"/>
    <xf numFmtId="0" fontId="0" fillId="0" borderId="15" xfId="0" applyBorder="1"/>
    <xf numFmtId="165" fontId="7" fillId="0" borderId="0" xfId="1" applyNumberFormat="1" applyFont="1"/>
    <xf numFmtId="15" fontId="4" fillId="0" borderId="0" xfId="1" applyNumberFormat="1"/>
    <xf numFmtId="0" fontId="4" fillId="0" borderId="0" xfId="1" applyAlignment="1">
      <alignment horizontal="left"/>
    </xf>
    <xf numFmtId="164" fontId="4" fillId="0" borderId="0" xfId="1" applyNumberFormat="1" applyAlignment="1" applyProtection="1">
      <alignment horizontal="right"/>
      <protection locked="0"/>
    </xf>
    <xf numFmtId="166" fontId="4" fillId="0" borderId="0" xfId="1" applyNumberFormat="1" applyAlignment="1" applyProtection="1">
      <alignment horizontal="right"/>
      <protection locked="0"/>
    </xf>
    <xf numFmtId="10" fontId="4" fillId="0" borderId="0" xfId="1" applyNumberFormat="1" applyAlignment="1">
      <alignment horizontal="right"/>
    </xf>
    <xf numFmtId="164" fontId="4" fillId="0" borderId="0" xfId="1" applyNumberFormat="1"/>
    <xf numFmtId="44" fontId="4" fillId="2" borderId="13" xfId="1" applyNumberFormat="1" applyFill="1" applyBorder="1" applyProtection="1">
      <protection locked="0"/>
    </xf>
    <xf numFmtId="44" fontId="4" fillId="2" borderId="13" xfId="1" applyNumberFormat="1" applyFill="1" applyBorder="1" applyAlignment="1" applyProtection="1">
      <alignment horizontal="right"/>
      <protection locked="0"/>
    </xf>
    <xf numFmtId="44" fontId="4" fillId="0" borderId="0" xfId="1" applyNumberFormat="1" applyProtection="1">
      <protection locked="0"/>
    </xf>
    <xf numFmtId="0" fontId="0" fillId="0" borderId="0" xfId="0" applyAlignment="1">
      <alignment horizontal="left" wrapText="1"/>
    </xf>
    <xf numFmtId="0" fontId="15" fillId="0" borderId="0" xfId="1" applyFont="1" applyAlignment="1">
      <alignment wrapText="1"/>
    </xf>
    <xf numFmtId="0" fontId="17" fillId="0" borderId="0" xfId="0" applyFont="1" applyAlignment="1">
      <alignment horizontal="left"/>
    </xf>
    <xf numFmtId="0" fontId="35" fillId="0" borderId="0" xfId="0" applyFont="1"/>
    <xf numFmtId="43" fontId="35" fillId="0" borderId="0" xfId="0" applyNumberFormat="1" applyFont="1"/>
    <xf numFmtId="44" fontId="35" fillId="0" borderId="0" xfId="0" applyNumberFormat="1" applyFont="1"/>
    <xf numFmtId="0" fontId="34" fillId="0" borderId="0" xfId="0" applyFont="1"/>
    <xf numFmtId="0" fontId="0" fillId="0" borderId="0" xfId="0" applyProtection="1">
      <protection locked="0"/>
    </xf>
    <xf numFmtId="0" fontId="4" fillId="0" borderId="0" xfId="0" applyFont="1" applyProtection="1">
      <protection locked="0"/>
    </xf>
    <xf numFmtId="0" fontId="4" fillId="0" borderId="6" xfId="0" applyFont="1" applyBorder="1"/>
    <xf numFmtId="0" fontId="37" fillId="0" borderId="0" xfId="0" applyFont="1"/>
    <xf numFmtId="0" fontId="37" fillId="0" borderId="0" xfId="0" applyFont="1" applyAlignment="1">
      <alignment horizontal="right"/>
    </xf>
    <xf numFmtId="0" fontId="40" fillId="0" borderId="0" xfId="0" applyFont="1"/>
    <xf numFmtId="0" fontId="41" fillId="0" borderId="0" xfId="0" applyFont="1"/>
    <xf numFmtId="0" fontId="5" fillId="0" borderId="0" xfId="0" applyFont="1" applyAlignment="1">
      <alignment horizontal="right"/>
    </xf>
    <xf numFmtId="0" fontId="5" fillId="9" borderId="0" xfId="0" applyFont="1" applyFill="1" applyAlignment="1">
      <alignment horizontal="left"/>
    </xf>
    <xf numFmtId="0" fontId="6" fillId="9" borderId="0" xfId="0" applyFont="1" applyFill="1" applyAlignment="1">
      <alignment horizontal="left"/>
    </xf>
    <xf numFmtId="0" fontId="6" fillId="0" borderId="0" xfId="0" applyFont="1" applyAlignment="1">
      <alignment horizontal="left"/>
    </xf>
    <xf numFmtId="0" fontId="4" fillId="0" borderId="0" xfId="0" quotePrefix="1" applyFont="1"/>
    <xf numFmtId="0" fontId="5" fillId="0" borderId="13" xfId="0" applyFont="1" applyBorder="1" applyAlignment="1">
      <alignment horizontal="center" vertical="center" wrapText="1"/>
    </xf>
    <xf numFmtId="0" fontId="4" fillId="0" borderId="0" xfId="0" applyFont="1" applyAlignment="1">
      <alignment horizontal="left" wrapText="1"/>
    </xf>
    <xf numFmtId="44" fontId="4" fillId="9" borderId="18" xfId="1" applyNumberFormat="1" applyFill="1" applyBorder="1"/>
    <xf numFmtId="44" fontId="4" fillId="9" borderId="8" xfId="1" applyNumberFormat="1" applyFill="1" applyBorder="1"/>
    <xf numFmtId="42" fontId="4" fillId="9" borderId="13" xfId="1" applyNumberFormat="1" applyFill="1" applyBorder="1"/>
    <xf numFmtId="0" fontId="13" fillId="0" borderId="0" xfId="1" applyFont="1" applyAlignment="1">
      <alignment horizontal="left"/>
    </xf>
    <xf numFmtId="0" fontId="7" fillId="0" borderId="0" xfId="0" applyFont="1" applyAlignment="1">
      <alignment horizontal="center" wrapText="1"/>
    </xf>
    <xf numFmtId="0" fontId="5" fillId="0" borderId="0" xfId="0" applyFont="1" applyProtection="1">
      <protection locked="0"/>
    </xf>
    <xf numFmtId="0" fontId="5" fillId="0" borderId="0" xfId="1" applyFont="1" applyAlignment="1">
      <alignment horizontal="left" wrapText="1"/>
    </xf>
    <xf numFmtId="0" fontId="6" fillId="0" borderId="0" xfId="1" applyFont="1"/>
    <xf numFmtId="0" fontId="5" fillId="0" borderId="1" xfId="1" applyFont="1" applyBorder="1"/>
    <xf numFmtId="0" fontId="6" fillId="0" borderId="1" xfId="1" applyFont="1" applyBorder="1"/>
    <xf numFmtId="0" fontId="6" fillId="0" borderId="12" xfId="1" applyFont="1" applyBorder="1"/>
    <xf numFmtId="0" fontId="7" fillId="9" borderId="0" xfId="0" applyFont="1" applyFill="1"/>
    <xf numFmtId="0" fontId="43" fillId="9" borderId="1" xfId="0" applyFont="1" applyFill="1" applyBorder="1" applyAlignment="1">
      <alignment horizontal="right"/>
    </xf>
    <xf numFmtId="0" fontId="4" fillId="0" borderId="9" xfId="1" applyBorder="1"/>
    <xf numFmtId="0" fontId="4" fillId="0" borderId="4" xfId="0" applyFont="1" applyBorder="1"/>
    <xf numFmtId="0" fontId="4" fillId="0" borderId="7" xfId="1" applyBorder="1"/>
    <xf numFmtId="0" fontId="41" fillId="0" borderId="16" xfId="0" applyFont="1" applyBorder="1"/>
    <xf numFmtId="0" fontId="4" fillId="0" borderId="9" xfId="0" applyFont="1" applyBorder="1"/>
    <xf numFmtId="0" fontId="47" fillId="0" borderId="0" xfId="0" applyFont="1"/>
    <xf numFmtId="0" fontId="18" fillId="0" borderId="0" xfId="0" applyFont="1" applyAlignment="1">
      <alignment horizontal="center"/>
    </xf>
    <xf numFmtId="0" fontId="7" fillId="0" borderId="1" xfId="0" applyFont="1" applyBorder="1" applyAlignment="1">
      <alignment horizontal="center"/>
    </xf>
    <xf numFmtId="0" fontId="4" fillId="0" borderId="10" xfId="0" applyFont="1" applyBorder="1" applyAlignment="1">
      <alignment horizontal="left" wrapText="1"/>
    </xf>
    <xf numFmtId="0" fontId="0" fillId="0" borderId="12" xfId="0" applyBorder="1" applyAlignment="1">
      <alignment horizontal="left" wrapText="1"/>
    </xf>
    <xf numFmtId="0" fontId="0" fillId="0" borderId="15" xfId="0" applyBorder="1" applyAlignment="1">
      <alignment horizontal="left" wrapText="1"/>
    </xf>
    <xf numFmtId="44" fontId="4" fillId="6" borderId="13" xfId="1" applyNumberFormat="1" applyFill="1" applyBorder="1" applyProtection="1">
      <protection locked="0"/>
    </xf>
    <xf numFmtId="0" fontId="4" fillId="6" borderId="13" xfId="1" applyFill="1" applyBorder="1"/>
    <xf numFmtId="0" fontId="7" fillId="9" borderId="10" xfId="0" applyFont="1" applyFill="1" applyBorder="1"/>
    <xf numFmtId="0" fontId="7" fillId="9" borderId="10" xfId="0" applyFont="1" applyFill="1" applyBorder="1" applyAlignment="1">
      <alignment horizontal="center"/>
    </xf>
    <xf numFmtId="0" fontId="7" fillId="9" borderId="13" xfId="0" applyFont="1" applyFill="1" applyBorder="1" applyAlignment="1">
      <alignment horizontal="center"/>
    </xf>
    <xf numFmtId="0" fontId="7" fillId="0" borderId="3" xfId="0" applyFont="1" applyBorder="1"/>
    <xf numFmtId="44" fontId="0" fillId="0" borderId="3" xfId="0" applyNumberFormat="1" applyBorder="1"/>
    <xf numFmtId="44" fontId="0" fillId="0" borderId="11" xfId="0" applyNumberFormat="1" applyBorder="1"/>
    <xf numFmtId="0" fontId="0" fillId="0" borderId="3" xfId="0" applyBorder="1"/>
    <xf numFmtId="43" fontId="0" fillId="0" borderId="3" xfId="0" applyNumberFormat="1" applyBorder="1"/>
    <xf numFmtId="0" fontId="7" fillId="9" borderId="13" xfId="0" applyFont="1" applyFill="1" applyBorder="1" applyAlignment="1">
      <alignment horizontal="right"/>
    </xf>
    <xf numFmtId="44" fontId="7" fillId="0" borderId="3" xfId="0" applyNumberFormat="1" applyFont="1" applyBorder="1"/>
    <xf numFmtId="44" fontId="7" fillId="0" borderId="11" xfId="0" applyNumberFormat="1" applyFont="1" applyBorder="1"/>
    <xf numFmtId="0" fontId="0" fillId="0" borderId="14" xfId="0" applyBorder="1"/>
    <xf numFmtId="0" fontId="7" fillId="0" borderId="3" xfId="0" applyFont="1" applyBorder="1" applyAlignment="1">
      <alignment wrapText="1"/>
    </xf>
    <xf numFmtId="42" fontId="4" fillId="2" borderId="7" xfId="1" applyNumberFormat="1" applyFill="1" applyBorder="1"/>
    <xf numFmtId="0" fontId="4" fillId="2" borderId="2" xfId="1" applyFill="1" applyBorder="1"/>
    <xf numFmtId="0" fontId="4" fillId="2" borderId="7" xfId="1" applyFill="1" applyBorder="1"/>
    <xf numFmtId="0" fontId="4" fillId="9" borderId="7" xfId="1" applyFill="1" applyBorder="1"/>
    <xf numFmtId="0" fontId="4" fillId="9" borderId="2" xfId="1" applyFill="1" applyBorder="1"/>
    <xf numFmtId="44" fontId="4" fillId="9" borderId="13" xfId="1" applyNumberFormat="1" applyFill="1" applyBorder="1"/>
    <xf numFmtId="0" fontId="4" fillId="9" borderId="13" xfId="1" applyFill="1" applyBorder="1" applyAlignment="1">
      <alignment horizontal="center" wrapText="1"/>
    </xf>
    <xf numFmtId="44" fontId="0" fillId="4" borderId="13" xfId="0" applyNumberFormat="1" applyFill="1" applyBorder="1"/>
    <xf numFmtId="0" fontId="0" fillId="0" borderId="10" xfId="0" applyBorder="1"/>
    <xf numFmtId="0" fontId="5" fillId="9" borderId="1" xfId="1" applyFont="1" applyFill="1" applyBorder="1"/>
    <xf numFmtId="0" fontId="6" fillId="9" borderId="1" xfId="1" applyFont="1" applyFill="1" applyBorder="1"/>
    <xf numFmtId="0" fontId="5" fillId="0" borderId="0" xfId="1" applyFont="1" applyAlignment="1">
      <alignment horizontal="right"/>
    </xf>
    <xf numFmtId="0" fontId="4" fillId="9" borderId="0" xfId="1" applyFill="1"/>
    <xf numFmtId="44" fontId="4" fillId="2" borderId="19" xfId="1" quotePrefix="1" applyNumberFormat="1" applyFill="1" applyBorder="1" applyAlignment="1" applyProtection="1">
      <alignment horizontal="right"/>
      <protection locked="0"/>
    </xf>
    <xf numFmtId="44" fontId="4" fillId="9" borderId="20" xfId="1" applyNumberFormat="1" applyFill="1" applyBorder="1"/>
    <xf numFmtId="44" fontId="4" fillId="2" borderId="13" xfId="1" quotePrefix="1" applyNumberFormat="1" applyFill="1" applyBorder="1" applyAlignment="1" applyProtection="1">
      <alignment horizontal="right"/>
      <protection locked="0"/>
    </xf>
    <xf numFmtId="0" fontId="34" fillId="0" borderId="0" xfId="3" applyFont="1" applyBorder="1" applyAlignment="1"/>
    <xf numFmtId="0" fontId="45" fillId="0" borderId="0" xfId="0" applyFont="1"/>
    <xf numFmtId="0" fontId="34" fillId="0" borderId="0" xfId="3" applyFont="1" applyBorder="1" applyAlignment="1">
      <alignment horizontal="left"/>
    </xf>
    <xf numFmtId="0" fontId="7" fillId="0" borderId="0" xfId="3" applyFont="1" applyBorder="1" applyAlignment="1">
      <alignment horizontal="left"/>
    </xf>
    <xf numFmtId="0" fontId="23" fillId="0" borderId="0" xfId="3" applyBorder="1" applyAlignment="1">
      <alignment horizontal="left"/>
    </xf>
    <xf numFmtId="167" fontId="4" fillId="9" borderId="13" xfId="1" applyNumberFormat="1" applyFill="1" applyBorder="1"/>
    <xf numFmtId="42" fontId="4" fillId="9" borderId="7" xfId="1" applyNumberFormat="1" applyFill="1" applyBorder="1"/>
    <xf numFmtId="0" fontId="7" fillId="9" borderId="13" xfId="1" applyFont="1" applyFill="1" applyBorder="1" applyAlignment="1">
      <alignment horizontal="center" vertical="center" wrapText="1"/>
    </xf>
    <xf numFmtId="0" fontId="7" fillId="9" borderId="13" xfId="1" applyFont="1" applyFill="1" applyBorder="1" applyAlignment="1">
      <alignment horizontal="center" vertical="center"/>
    </xf>
    <xf numFmtId="0" fontId="4" fillId="9" borderId="12" xfId="1" applyFill="1" applyBorder="1"/>
    <xf numFmtId="44" fontId="4" fillId="6" borderId="13" xfId="1" applyNumberFormat="1" applyFill="1" applyBorder="1"/>
    <xf numFmtId="0" fontId="6" fillId="9" borderId="1" xfId="1" applyFont="1" applyFill="1" applyBorder="1" applyProtection="1">
      <protection locked="0"/>
    </xf>
    <xf numFmtId="0" fontId="4" fillId="9" borderId="1" xfId="1" applyFill="1" applyBorder="1" applyProtection="1">
      <protection locked="0"/>
    </xf>
    <xf numFmtId="165" fontId="6" fillId="9" borderId="1" xfId="1" applyNumberFormat="1" applyFont="1" applyFill="1" applyBorder="1" applyAlignment="1" applyProtection="1">
      <alignment horizontal="left"/>
      <protection locked="0"/>
    </xf>
    <xf numFmtId="0" fontId="4" fillId="9" borderId="1" xfId="1" applyFill="1" applyBorder="1" applyAlignment="1" applyProtection="1">
      <alignment horizontal="left"/>
      <protection locked="0"/>
    </xf>
    <xf numFmtId="44" fontId="0" fillId="2" borderId="13" xfId="0" applyNumberFormat="1" applyFill="1" applyBorder="1" applyProtection="1">
      <protection locked="0"/>
    </xf>
    <xf numFmtId="0" fontId="4" fillId="0" borderId="10" xfId="0" applyFont="1" applyBorder="1" applyAlignment="1">
      <alignment horizontal="left"/>
    </xf>
    <xf numFmtId="0" fontId="17" fillId="0" borderId="12" xfId="0" applyFont="1" applyBorder="1" applyAlignment="1">
      <alignment horizontal="left"/>
    </xf>
    <xf numFmtId="0" fontId="17" fillId="0" borderId="15" xfId="0" applyFont="1" applyBorder="1" applyAlignment="1">
      <alignment horizontal="left"/>
    </xf>
    <xf numFmtId="165" fontId="6" fillId="9" borderId="12" xfId="1" applyNumberFormat="1" applyFont="1" applyFill="1" applyBorder="1" applyAlignment="1" applyProtection="1">
      <alignment horizontal="left"/>
      <protection locked="0"/>
    </xf>
    <xf numFmtId="0" fontId="6" fillId="9" borderId="12" xfId="1" applyFont="1" applyFill="1" applyBorder="1" applyAlignment="1" applyProtection="1">
      <alignment horizontal="left"/>
      <protection locked="0"/>
    </xf>
    <xf numFmtId="0" fontId="0" fillId="2" borderId="13" xfId="0" applyFill="1" applyBorder="1" applyProtection="1">
      <protection locked="0"/>
    </xf>
    <xf numFmtId="0" fontId="7" fillId="0" borderId="13" xfId="0" applyFont="1" applyBorder="1" applyAlignment="1">
      <alignment vertical="center" wrapText="1"/>
    </xf>
    <xf numFmtId="0" fontId="7" fillId="0" borderId="10" xfId="0" applyFont="1" applyBorder="1" applyAlignment="1">
      <alignment vertical="center"/>
    </xf>
    <xf numFmtId="0" fontId="18" fillId="9" borderId="10" xfId="0" applyFont="1" applyFill="1" applyBorder="1"/>
    <xf numFmtId="0" fontId="18" fillId="9" borderId="15" xfId="0" applyFont="1" applyFill="1" applyBorder="1"/>
    <xf numFmtId="3" fontId="7" fillId="9" borderId="13" xfId="0" applyNumberFormat="1" applyFont="1" applyFill="1" applyBorder="1" applyAlignment="1">
      <alignment horizontal="right"/>
    </xf>
    <xf numFmtId="10" fontId="7" fillId="9" borderId="13" xfId="0" applyNumberFormat="1" applyFont="1" applyFill="1" applyBorder="1"/>
    <xf numFmtId="0" fontId="28" fillId="9" borderId="13" xfId="0" applyFont="1" applyFill="1" applyBorder="1" applyAlignment="1">
      <alignment horizontal="center" vertical="center" wrapText="1"/>
    </xf>
    <xf numFmtId="0" fontId="48" fillId="0" borderId="14" xfId="0" applyFont="1" applyBorder="1" applyAlignment="1">
      <alignment horizontal="center" wrapText="1"/>
    </xf>
    <xf numFmtId="0" fontId="43" fillId="0" borderId="3" xfId="0" applyFont="1" applyBorder="1"/>
    <xf numFmtId="38" fontId="50" fillId="0" borderId="11" xfId="0" applyNumberFormat="1" applyFont="1" applyBorder="1"/>
    <xf numFmtId="0" fontId="18" fillId="0" borderId="0" xfId="0" applyFont="1"/>
    <xf numFmtId="0" fontId="30" fillId="0" borderId="0" xfId="0" applyFont="1"/>
    <xf numFmtId="0" fontId="5" fillId="0" borderId="0" xfId="0" applyFont="1" applyAlignment="1">
      <alignment vertical="center"/>
    </xf>
    <xf numFmtId="0" fontId="18" fillId="0" borderId="15" xfId="0" applyFont="1" applyBorder="1" applyAlignment="1">
      <alignment vertical="center" wrapText="1"/>
    </xf>
    <xf numFmtId="0" fontId="7" fillId="0" borderId="13" xfId="0" applyFont="1" applyBorder="1" applyAlignment="1">
      <alignment horizontal="center" vertical="center" wrapText="1"/>
    </xf>
    <xf numFmtId="3" fontId="0" fillId="2" borderId="10" xfId="0" applyNumberFormat="1" applyFill="1" applyBorder="1" applyProtection="1">
      <protection locked="0"/>
    </xf>
    <xf numFmtId="9" fontId="0" fillId="2" borderId="13" xfId="0" applyNumberFormat="1" applyFill="1" applyBorder="1" applyProtection="1">
      <protection locked="0"/>
    </xf>
    <xf numFmtId="9" fontId="0" fillId="2" borderId="15" xfId="0" applyNumberFormat="1" applyFill="1" applyBorder="1" applyProtection="1">
      <protection locked="0"/>
    </xf>
    <xf numFmtId="9" fontId="0" fillId="2" borderId="11" xfId="0" applyNumberFormat="1" applyFill="1" applyBorder="1" applyProtection="1">
      <protection locked="0"/>
    </xf>
    <xf numFmtId="9" fontId="0" fillId="2" borderId="2" xfId="0" applyNumberFormat="1" applyFill="1" applyBorder="1" applyProtection="1">
      <protection locked="0"/>
    </xf>
    <xf numFmtId="0" fontId="4" fillId="9" borderId="7" xfId="0" applyFont="1" applyFill="1" applyBorder="1" applyAlignment="1">
      <alignment horizontal="right"/>
    </xf>
    <xf numFmtId="0" fontId="0" fillId="0" borderId="11" xfId="0" applyBorder="1"/>
    <xf numFmtId="44" fontId="0" fillId="9" borderId="13" xfId="0" applyNumberFormat="1" applyFill="1" applyBorder="1"/>
    <xf numFmtId="0" fontId="7" fillId="0" borderId="11" xfId="0" applyFont="1" applyBorder="1"/>
    <xf numFmtId="44" fontId="7" fillId="9" borderId="3" xfId="0" applyNumberFormat="1" applyFont="1" applyFill="1" applyBorder="1"/>
    <xf numFmtId="44" fontId="7" fillId="9" borderId="11" xfId="0" applyNumberFormat="1" applyFont="1" applyFill="1" applyBorder="1"/>
    <xf numFmtId="44" fontId="0" fillId="9" borderId="21" xfId="0" applyNumberFormat="1" applyFill="1" applyBorder="1"/>
    <xf numFmtId="44" fontId="0" fillId="9" borderId="24" xfId="0" applyNumberFormat="1" applyFill="1" applyBorder="1"/>
    <xf numFmtId="44" fontId="0" fillId="9" borderId="25" xfId="0" applyNumberFormat="1" applyFill="1" applyBorder="1"/>
    <xf numFmtId="44" fontId="7" fillId="9" borderId="26" xfId="0" applyNumberFormat="1" applyFont="1" applyFill="1" applyBorder="1"/>
    <xf numFmtId="0" fontId="13" fillId="0" borderId="7" xfId="0" applyFont="1" applyBorder="1"/>
    <xf numFmtId="0" fontId="23" fillId="0" borderId="0" xfId="3" applyAlignment="1"/>
    <xf numFmtId="0" fontId="4" fillId="0" borderId="0" xfId="1" applyAlignment="1">
      <alignment horizontal="left" wrapText="1"/>
    </xf>
    <xf numFmtId="0" fontId="14" fillId="0" borderId="0" xfId="1" applyFont="1"/>
    <xf numFmtId="0" fontId="30" fillId="0" borderId="0" xfId="1" applyFont="1"/>
    <xf numFmtId="0" fontId="38" fillId="0" borderId="0" xfId="3" applyFont="1" applyBorder="1"/>
    <xf numFmtId="0" fontId="29" fillId="0" borderId="0" xfId="1" applyFont="1"/>
    <xf numFmtId="0" fontId="5" fillId="0" borderId="0" xfId="3" applyFont="1" applyBorder="1"/>
    <xf numFmtId="0" fontId="46" fillId="0" borderId="0" xfId="1" applyFont="1"/>
    <xf numFmtId="0" fontId="4" fillId="0" borderId="5" xfId="1" applyBorder="1"/>
    <xf numFmtId="0" fontId="55" fillId="0" borderId="6" xfId="1" applyFont="1" applyBorder="1"/>
    <xf numFmtId="0" fontId="4" fillId="0" borderId="6" xfId="1" applyBorder="1"/>
    <xf numFmtId="0" fontId="4" fillId="0" borderId="16" xfId="1" applyBorder="1"/>
    <xf numFmtId="0" fontId="4" fillId="0" borderId="4" xfId="1" applyBorder="1"/>
    <xf numFmtId="0" fontId="18" fillId="0" borderId="9" xfId="1" applyFont="1" applyBorder="1"/>
    <xf numFmtId="0" fontId="53" fillId="0" borderId="9" xfId="1" applyFont="1" applyBorder="1"/>
    <xf numFmtId="0" fontId="14" fillId="0" borderId="0" xfId="1" applyFont="1" applyAlignment="1">
      <alignment vertical="top"/>
    </xf>
    <xf numFmtId="0" fontId="4" fillId="0" borderId="5" xfId="1" applyBorder="1" applyAlignment="1">
      <alignment horizontal="left" wrapText="1"/>
    </xf>
    <xf numFmtId="0" fontId="4" fillId="0" borderId="6" xfId="1" applyBorder="1" applyAlignment="1">
      <alignment horizontal="left" wrapText="1"/>
    </xf>
    <xf numFmtId="0" fontId="7" fillId="0" borderId="6" xfId="1" applyFont="1" applyBorder="1"/>
    <xf numFmtId="0" fontId="4" fillId="0" borderId="16" xfId="1" applyBorder="1" applyAlignment="1">
      <alignment horizontal="left" wrapText="1"/>
    </xf>
    <xf numFmtId="0" fontId="4" fillId="0" borderId="9" xfId="1" applyBorder="1" applyAlignment="1">
      <alignment horizontal="left" wrapText="1"/>
    </xf>
    <xf numFmtId="0" fontId="7" fillId="0" borderId="0" xfId="1" applyFont="1" applyAlignment="1">
      <alignment vertical="top"/>
    </xf>
    <xf numFmtId="0" fontId="4" fillId="0" borderId="4" xfId="1" applyBorder="1" applyAlignment="1">
      <alignment horizontal="left" wrapText="1"/>
    </xf>
    <xf numFmtId="0" fontId="23" fillId="0" borderId="0" xfId="3" applyBorder="1" applyAlignment="1">
      <alignment vertical="top"/>
    </xf>
    <xf numFmtId="0" fontId="7" fillId="0" borderId="0" xfId="1" applyFont="1" applyAlignment="1">
      <alignment vertical="center"/>
    </xf>
    <xf numFmtId="0" fontId="4" fillId="0" borderId="7" xfId="1" applyBorder="1" applyAlignment="1">
      <alignment horizontal="left" wrapText="1"/>
    </xf>
    <xf numFmtId="0" fontId="4" fillId="0" borderId="1" xfId="1" applyBorder="1" applyAlignment="1">
      <alignment horizontal="left" wrapText="1"/>
    </xf>
    <xf numFmtId="0" fontId="4" fillId="0" borderId="2" xfId="1" applyBorder="1" applyAlignment="1">
      <alignment horizontal="left" wrapText="1"/>
    </xf>
    <xf numFmtId="0" fontId="55" fillId="0" borderId="6" xfId="1" applyFont="1" applyBorder="1" applyAlignment="1">
      <alignment vertical="center"/>
    </xf>
    <xf numFmtId="0" fontId="29" fillId="0" borderId="6" xfId="1" applyFont="1" applyBorder="1" applyAlignment="1">
      <alignment horizontal="left" wrapText="1"/>
    </xf>
    <xf numFmtId="0" fontId="4" fillId="0" borderId="7" xfId="1" applyBorder="1" applyAlignment="1">
      <alignment wrapText="1"/>
    </xf>
    <xf numFmtId="0" fontId="53" fillId="0" borderId="0" xfId="1" applyFont="1" applyAlignment="1">
      <alignment horizontal="left" wrapText="1"/>
    </xf>
    <xf numFmtId="0" fontId="4" fillId="0" borderId="0" xfId="1" applyAlignment="1">
      <alignment horizontal="left" vertical="center" wrapText="1"/>
    </xf>
    <xf numFmtId="0" fontId="4" fillId="0" borderId="10" xfId="1" applyBorder="1"/>
    <xf numFmtId="0" fontId="4" fillId="0" borderId="12" xfId="1" applyBorder="1"/>
    <xf numFmtId="0" fontId="4" fillId="2" borderId="12" xfId="1" applyFill="1" applyBorder="1" applyAlignment="1">
      <alignment horizontal="left"/>
    </xf>
    <xf numFmtId="0" fontId="4" fillId="2" borderId="12" xfId="1" applyFill="1" applyBorder="1"/>
    <xf numFmtId="0" fontId="4" fillId="2" borderId="15" xfId="1" applyFill="1" applyBorder="1" applyAlignment="1">
      <alignment horizontal="left" vertical="center" wrapText="1"/>
    </xf>
    <xf numFmtId="0" fontId="4" fillId="12" borderId="12" xfId="1" applyFill="1" applyBorder="1"/>
    <xf numFmtId="0" fontId="4" fillId="12" borderId="15" xfId="1" applyFill="1" applyBorder="1" applyAlignment="1">
      <alignment horizontal="left" vertical="center" wrapText="1"/>
    </xf>
    <xf numFmtId="0" fontId="58" fillId="0" borderId="0" xfId="1" applyFont="1"/>
    <xf numFmtId="0" fontId="29" fillId="0" borderId="6" xfId="1" applyFont="1" applyBorder="1"/>
    <xf numFmtId="0" fontId="4" fillId="0" borderId="1" xfId="1" applyBorder="1"/>
    <xf numFmtId="0" fontId="4" fillId="0" borderId="2" xfId="1" applyBorder="1"/>
    <xf numFmtId="0" fontId="18" fillId="0" borderId="1" xfId="1" applyFont="1" applyBorder="1"/>
    <xf numFmtId="0" fontId="59" fillId="0" borderId="0" xfId="1" applyFont="1"/>
    <xf numFmtId="0" fontId="10" fillId="0" borderId="6" xfId="1" applyFont="1" applyBorder="1"/>
    <xf numFmtId="0" fontId="55" fillId="0" borderId="0" xfId="1" applyFont="1"/>
    <xf numFmtId="0" fontId="7" fillId="0" borderId="1" xfId="1" applyFont="1" applyBorder="1"/>
    <xf numFmtId="0" fontId="60" fillId="0" borderId="6" xfId="1" applyFont="1" applyBorder="1"/>
    <xf numFmtId="0" fontId="59" fillId="0" borderId="9" xfId="1" applyFont="1" applyBorder="1"/>
    <xf numFmtId="0" fontId="54" fillId="0" borderId="0" xfId="1" applyFont="1"/>
    <xf numFmtId="0" fontId="14" fillId="0" borderId="0" xfId="1" applyFont="1" applyAlignment="1">
      <alignment vertical="center"/>
    </xf>
    <xf numFmtId="0" fontId="62" fillId="0" borderId="0" xfId="1" applyFont="1"/>
    <xf numFmtId="0" fontId="12" fillId="0" borderId="0" xfId="1" applyFont="1"/>
    <xf numFmtId="0" fontId="7" fillId="0" borderId="5" xfId="1" applyFont="1" applyBorder="1"/>
    <xf numFmtId="0" fontId="7" fillId="0" borderId="7" xfId="1" applyFont="1" applyBorder="1"/>
    <xf numFmtId="0" fontId="63" fillId="0" borderId="11" xfId="0" applyFont="1" applyBorder="1"/>
    <xf numFmtId="0" fontId="18" fillId="9" borderId="26" xfId="0" applyFont="1" applyFill="1" applyBorder="1" applyAlignment="1">
      <alignment horizontal="right"/>
    </xf>
    <xf numFmtId="0" fontId="64" fillId="0" borderId="0" xfId="1" applyFont="1"/>
    <xf numFmtId="0" fontId="5" fillId="0" borderId="13" xfId="0" applyFont="1" applyBorder="1" applyAlignment="1">
      <alignment horizontal="center" vertical="center"/>
    </xf>
    <xf numFmtId="0" fontId="7" fillId="0" borderId="4" xfId="1" applyFont="1" applyBorder="1" applyAlignment="1">
      <alignment vertical="center"/>
    </xf>
    <xf numFmtId="0" fontId="60" fillId="0" borderId="0" xfId="1" applyFont="1"/>
    <xf numFmtId="44" fontId="0" fillId="9" borderId="29" xfId="0" applyNumberFormat="1" applyFill="1" applyBorder="1"/>
    <xf numFmtId="44" fontId="0" fillId="9" borderId="30" xfId="0" applyNumberFormat="1" applyFill="1" applyBorder="1"/>
    <xf numFmtId="44" fontId="4" fillId="0" borderId="9" xfId="0" applyNumberFormat="1" applyFont="1" applyBorder="1"/>
    <xf numFmtId="44" fontId="4" fillId="0" borderId="4" xfId="0" applyNumberFormat="1" applyFont="1" applyBorder="1"/>
    <xf numFmtId="44" fontId="4" fillId="0" borderId="7" xfId="0" applyNumberFormat="1" applyFont="1" applyBorder="1"/>
    <xf numFmtId="44" fontId="4" fillId="9" borderId="28" xfId="1" applyNumberFormat="1" applyFill="1" applyBorder="1"/>
    <xf numFmtId="44" fontId="4" fillId="9" borderId="23" xfId="1" applyNumberFormat="1" applyFill="1" applyBorder="1"/>
    <xf numFmtId="44" fontId="4" fillId="9" borderId="24" xfId="1" applyNumberFormat="1" applyFill="1" applyBorder="1"/>
    <xf numFmtId="44" fontId="4" fillId="3" borderId="7" xfId="1" applyNumberFormat="1" applyFill="1" applyBorder="1" applyAlignment="1">
      <alignment horizontal="center"/>
    </xf>
    <xf numFmtId="44" fontId="4" fillId="3" borderId="11" xfId="1" applyNumberFormat="1" applyFill="1" applyBorder="1" applyAlignment="1">
      <alignment horizontal="center"/>
    </xf>
    <xf numFmtId="44" fontId="18" fillId="9" borderId="27" xfId="0" applyNumberFormat="1" applyFont="1" applyFill="1" applyBorder="1"/>
    <xf numFmtId="44" fontId="18" fillId="9" borderId="26" xfId="0" applyNumberFormat="1" applyFont="1" applyFill="1" applyBorder="1"/>
    <xf numFmtId="44" fontId="4" fillId="9" borderId="17" xfId="1" quotePrefix="1" applyNumberFormat="1" applyFill="1" applyBorder="1" applyAlignment="1">
      <alignment horizontal="right"/>
    </xf>
    <xf numFmtId="0" fontId="7" fillId="0" borderId="4" xfId="0" applyFont="1" applyBorder="1" applyAlignment="1">
      <alignment horizontal="right"/>
    </xf>
    <xf numFmtId="0" fontId="4" fillId="0" borderId="0" xfId="1" applyAlignment="1">
      <alignment vertical="center"/>
    </xf>
    <xf numFmtId="0" fontId="20" fillId="0" borderId="0" xfId="1" applyFont="1"/>
    <xf numFmtId="0" fontId="43" fillId="0" borderId="9" xfId="0" applyFont="1" applyBorder="1"/>
    <xf numFmtId="44" fontId="0" fillId="2" borderId="22" xfId="0" applyNumberFormat="1" applyFill="1" applyBorder="1" applyProtection="1">
      <protection locked="0"/>
    </xf>
    <xf numFmtId="44" fontId="0" fillId="2" borderId="21" xfId="0" applyNumberFormat="1" applyFill="1" applyBorder="1" applyProtection="1">
      <protection locked="0"/>
    </xf>
    <xf numFmtId="44" fontId="4" fillId="2" borderId="10" xfId="1" applyNumberFormat="1" applyFill="1" applyBorder="1" applyProtection="1">
      <protection locked="0"/>
    </xf>
    <xf numFmtId="44" fontId="0" fillId="2" borderId="10" xfId="0" applyNumberFormat="1" applyFill="1" applyBorder="1" applyProtection="1">
      <protection locked="0"/>
    </xf>
    <xf numFmtId="0" fontId="53" fillId="0" borderId="0" xfId="1" applyFont="1"/>
    <xf numFmtId="0" fontId="68" fillId="0" borderId="0" xfId="1" applyFont="1"/>
    <xf numFmtId="0" fontId="5" fillId="0" borderId="10" xfId="0" applyFont="1" applyBorder="1" applyAlignment="1">
      <alignment horizontal="center" vertical="center" wrapText="1"/>
    </xf>
    <xf numFmtId="0" fontId="7" fillId="9" borderId="12" xfId="0" applyFont="1" applyFill="1" applyBorder="1" applyAlignment="1">
      <alignment horizontal="center"/>
    </xf>
    <xf numFmtId="0" fontId="7" fillId="9" borderId="15" xfId="0" applyFont="1" applyFill="1" applyBorder="1" applyAlignment="1">
      <alignment horizontal="center"/>
    </xf>
    <xf numFmtId="49" fontId="4" fillId="0" borderId="0" xfId="0" applyNumberFormat="1" applyFont="1" applyAlignment="1">
      <alignment horizontal="right"/>
    </xf>
    <xf numFmtId="44" fontId="4" fillId="0" borderId="0" xfId="0" applyNumberFormat="1" applyFont="1" applyAlignment="1" applyProtection="1">
      <alignment horizontal="right"/>
      <protection locked="0"/>
    </xf>
    <xf numFmtId="0" fontId="13" fillId="0" borderId="0" xfId="0" applyFont="1" applyAlignment="1">
      <alignment horizontal="left"/>
    </xf>
    <xf numFmtId="0" fontId="4" fillId="0" borderId="0" xfId="0" applyFont="1" applyAlignment="1" applyProtection="1">
      <alignment horizontal="right"/>
      <protection locked="0"/>
    </xf>
    <xf numFmtId="44" fontId="41" fillId="9" borderId="0" xfId="0" applyNumberFormat="1" applyFont="1" applyFill="1"/>
    <xf numFmtId="0" fontId="34" fillId="0" borderId="0" xfId="0" applyFont="1" applyAlignment="1">
      <alignment horizontal="center" vertical="top"/>
    </xf>
    <xf numFmtId="0" fontId="69" fillId="0" borderId="0" xfId="0" applyFont="1" applyAlignment="1">
      <alignment horizontal="center" vertical="top"/>
    </xf>
    <xf numFmtId="0" fontId="34" fillId="0" borderId="0" xfId="0" applyFont="1" applyAlignment="1">
      <alignment horizontal="center" vertical="top" wrapText="1"/>
    </xf>
    <xf numFmtId="0" fontId="69" fillId="0" borderId="0" xfId="0" applyFont="1" applyAlignment="1">
      <alignment horizontal="center"/>
    </xf>
    <xf numFmtId="0" fontId="34" fillId="0" borderId="0" xfId="0" applyFont="1" applyAlignment="1">
      <alignment horizontal="center"/>
    </xf>
    <xf numFmtId="0" fontId="43" fillId="0" borderId="1" xfId="0" applyFont="1" applyBorder="1" applyAlignment="1">
      <alignment horizontal="right"/>
    </xf>
    <xf numFmtId="44" fontId="70" fillId="0" borderId="0" xfId="0" applyNumberFormat="1" applyFont="1"/>
    <xf numFmtId="0" fontId="70" fillId="0" borderId="0" xfId="0" applyFont="1"/>
    <xf numFmtId="0" fontId="71" fillId="0" borderId="1" xfId="1" applyFont="1" applyBorder="1"/>
    <xf numFmtId="0" fontId="71" fillId="0" borderId="0" xfId="1" applyFont="1"/>
    <xf numFmtId="0" fontId="72" fillId="0" borderId="0" xfId="1" applyFont="1"/>
    <xf numFmtId="0" fontId="73" fillId="0" borderId="0" xfId="1" applyFont="1"/>
    <xf numFmtId="44" fontId="0" fillId="0" borderId="13" xfId="0" applyNumberFormat="1" applyBorder="1"/>
    <xf numFmtId="44" fontId="7" fillId="0" borderId="7" xfId="0" applyNumberFormat="1" applyFont="1" applyBorder="1"/>
    <xf numFmtId="0" fontId="4" fillId="0" borderId="11" xfId="0" applyFont="1" applyBorder="1" applyAlignment="1">
      <alignment vertical="center"/>
    </xf>
    <xf numFmtId="44" fontId="0" fillId="0" borderId="11" xfId="0" applyNumberFormat="1" applyBorder="1" applyAlignment="1">
      <alignment vertical="center"/>
    </xf>
    <xf numFmtId="44" fontId="7" fillId="0" borderId="11" xfId="0" applyNumberFormat="1" applyFont="1" applyBorder="1" applyAlignment="1">
      <alignment vertical="center"/>
    </xf>
    <xf numFmtId="4" fontId="4" fillId="0" borderId="0" xfId="1" applyNumberFormat="1"/>
    <xf numFmtId="4" fontId="4" fillId="0" borderId="0" xfId="1" applyNumberFormat="1" applyAlignment="1">
      <alignment horizontal="center"/>
    </xf>
    <xf numFmtId="4" fontId="7" fillId="0" borderId="0" xfId="0" applyNumberFormat="1" applyFont="1"/>
    <xf numFmtId="0" fontId="5" fillId="0" borderId="0" xfId="0" applyFont="1" applyAlignment="1">
      <alignment vertical="center" wrapText="1"/>
    </xf>
    <xf numFmtId="0" fontId="5" fillId="0" borderId="0" xfId="0" applyFont="1" applyAlignment="1">
      <alignment horizontal="center" vertical="center" wrapText="1"/>
    </xf>
    <xf numFmtId="4" fontId="4" fillId="0" borderId="0" xfId="1" applyNumberFormat="1" applyProtection="1">
      <protection locked="0"/>
    </xf>
    <xf numFmtId="3" fontId="7" fillId="0" borderId="0" xfId="0" applyNumberFormat="1" applyFont="1"/>
    <xf numFmtId="43" fontId="0" fillId="0" borderId="0" xfId="0" applyNumberFormat="1"/>
    <xf numFmtId="43" fontId="7" fillId="0" borderId="0" xfId="0" applyNumberFormat="1" applyFont="1"/>
    <xf numFmtId="44" fontId="41" fillId="0" borderId="0" xfId="0" applyNumberFormat="1" applyFont="1"/>
    <xf numFmtId="0" fontId="7" fillId="0" borderId="7" xfId="0" applyFont="1" applyBorder="1"/>
    <xf numFmtId="43" fontId="43" fillId="0" borderId="9" xfId="0" applyNumberFormat="1" applyFont="1" applyBorder="1"/>
    <xf numFmtId="0" fontId="34" fillId="0" borderId="9" xfId="0" applyFont="1" applyBorder="1"/>
    <xf numFmtId="44" fontId="34" fillId="0" borderId="9" xfId="0" applyNumberFormat="1" applyFont="1" applyBorder="1"/>
    <xf numFmtId="44" fontId="35" fillId="0" borderId="9" xfId="0" applyNumberFormat="1" applyFont="1" applyBorder="1"/>
    <xf numFmtId="1" fontId="0" fillId="0" borderId="0" xfId="0" applyNumberFormat="1" applyAlignment="1">
      <alignment horizontal="right"/>
    </xf>
    <xf numFmtId="0" fontId="13" fillId="0" borderId="0" xfId="0" applyFont="1" applyAlignment="1" applyProtection="1">
      <alignment horizontal="right"/>
      <protection locked="0"/>
    </xf>
    <xf numFmtId="0" fontId="7" fillId="0" borderId="0" xfId="0" applyFont="1" applyAlignment="1">
      <alignment horizontal="center" vertical="center"/>
    </xf>
    <xf numFmtId="0" fontId="13" fillId="0" borderId="9" xfId="0" applyFont="1" applyBorder="1" applyAlignment="1">
      <alignment horizontal="right"/>
    </xf>
    <xf numFmtId="0" fontId="13" fillId="0" borderId="0" xfId="0" applyFont="1" applyAlignment="1">
      <alignment horizontal="right"/>
    </xf>
    <xf numFmtId="44" fontId="4" fillId="0" borderId="0" xfId="0" applyNumberFormat="1" applyFont="1"/>
    <xf numFmtId="0" fontId="4" fillId="0" borderId="7" xfId="0" applyFont="1" applyBorder="1" applyProtection="1">
      <protection locked="0"/>
    </xf>
    <xf numFmtId="44" fontId="4" fillId="0" borderId="0" xfId="0" applyNumberFormat="1" applyFont="1" applyProtection="1">
      <protection locked="0"/>
    </xf>
    <xf numFmtId="0" fontId="43" fillId="0" borderId="0" xfId="1" applyFont="1"/>
    <xf numFmtId="0" fontId="4" fillId="0" borderId="1" xfId="0" applyFont="1" applyBorder="1" applyAlignment="1" applyProtection="1">
      <alignment horizontal="left"/>
      <protection locked="0"/>
    </xf>
    <xf numFmtId="44" fontId="41" fillId="9" borderId="1" xfId="0" applyNumberFormat="1" applyFont="1" applyFill="1" applyBorder="1"/>
    <xf numFmtId="44" fontId="0" fillId="2" borderId="1" xfId="0" applyNumberFormat="1" applyFill="1" applyBorder="1" applyProtection="1">
      <protection locked="0"/>
    </xf>
    <xf numFmtId="0" fontId="71" fillId="0" borderId="0" xfId="1" applyFont="1" applyAlignment="1">
      <alignment horizontal="left"/>
    </xf>
    <xf numFmtId="0" fontId="7" fillId="0" borderId="0" xfId="1" applyFont="1" applyAlignment="1">
      <alignment horizontal="left"/>
    </xf>
    <xf numFmtId="0" fontId="43" fillId="0" borderId="0" xfId="0" applyFont="1" applyAlignment="1">
      <alignment horizontal="right"/>
    </xf>
    <xf numFmtId="44" fontId="43" fillId="0" borderId="9" xfId="0" applyNumberFormat="1" applyFont="1" applyBorder="1"/>
    <xf numFmtId="44" fontId="43" fillId="0" borderId="0" xfId="0" applyNumberFormat="1" applyFont="1"/>
    <xf numFmtId="0" fontId="34" fillId="0" borderId="1" xfId="0" applyFont="1" applyBorder="1"/>
    <xf numFmtId="3" fontId="0" fillId="2" borderId="13" xfId="0" applyNumberFormat="1" applyFill="1" applyBorder="1" applyProtection="1">
      <protection locked="0"/>
    </xf>
    <xf numFmtId="44" fontId="0" fillId="9" borderId="30" xfId="0" applyNumberFormat="1" applyFill="1" applyBorder="1" applyProtection="1">
      <protection locked="0"/>
    </xf>
    <xf numFmtId="44" fontId="7" fillId="9" borderId="26" xfId="0" applyNumberFormat="1" applyFont="1" applyFill="1" applyBorder="1" applyProtection="1">
      <protection locked="0"/>
    </xf>
    <xf numFmtId="0" fontId="5" fillId="0" borderId="13" xfId="0" applyFont="1" applyBorder="1" applyAlignment="1" applyProtection="1">
      <alignment horizontal="center" vertical="center" wrapText="1"/>
      <protection locked="0"/>
    </xf>
    <xf numFmtId="44" fontId="0" fillId="9" borderId="13" xfId="0" applyNumberFormat="1" applyFill="1" applyBorder="1" applyProtection="1">
      <protection locked="0"/>
    </xf>
    <xf numFmtId="44" fontId="0" fillId="9" borderId="21" xfId="0" applyNumberFormat="1" applyFill="1" applyBorder="1" applyProtection="1">
      <protection locked="0"/>
    </xf>
    <xf numFmtId="44" fontId="0" fillId="9" borderId="5" xfId="0" applyNumberFormat="1" applyFill="1" applyBorder="1" applyProtection="1">
      <protection locked="0"/>
    </xf>
    <xf numFmtId="44" fontId="0" fillId="9" borderId="10" xfId="0" applyNumberFormat="1" applyFill="1" applyBorder="1" applyProtection="1">
      <protection locked="0"/>
    </xf>
    <xf numFmtId="44" fontId="0" fillId="9" borderId="22" xfId="0" applyNumberFormat="1" applyFill="1" applyBorder="1" applyProtection="1">
      <protection locked="0"/>
    </xf>
    <xf numFmtId="44" fontId="0" fillId="9" borderId="35" xfId="0" applyNumberFormat="1" applyFill="1" applyBorder="1" applyProtection="1">
      <protection locked="0"/>
    </xf>
    <xf numFmtId="44" fontId="0" fillId="9" borderId="3" xfId="0" applyNumberFormat="1" applyFill="1" applyBorder="1"/>
    <xf numFmtId="44" fontId="0" fillId="9" borderId="26" xfId="0" applyNumberFormat="1" applyFill="1" applyBorder="1"/>
    <xf numFmtId="0" fontId="7" fillId="2" borderId="13" xfId="0" applyFont="1" applyFill="1" applyBorder="1" applyAlignment="1" applyProtection="1">
      <alignment horizontal="left"/>
      <protection locked="0"/>
    </xf>
    <xf numFmtId="0" fontId="7" fillId="2" borderId="13" xfId="0" applyFont="1" applyFill="1" applyBorder="1" applyAlignment="1" applyProtection="1">
      <alignment horizontal="right"/>
      <protection locked="0"/>
    </xf>
    <xf numFmtId="0" fontId="53" fillId="0" borderId="5" xfId="1" applyFont="1" applyBorder="1" applyAlignment="1">
      <alignment horizontal="left" wrapText="1"/>
    </xf>
    <xf numFmtId="0" fontId="53" fillId="0" borderId="9" xfId="1" applyFont="1" applyBorder="1" applyAlignment="1">
      <alignment horizontal="left" wrapText="1"/>
    </xf>
    <xf numFmtId="0" fontId="53" fillId="0" borderId="7" xfId="1" applyFont="1" applyBorder="1" applyAlignment="1">
      <alignment horizontal="left" wrapText="1"/>
    </xf>
    <xf numFmtId="0" fontId="15" fillId="0" borderId="0" xfId="1" applyFont="1" applyAlignment="1">
      <alignment vertical="center" wrapText="1"/>
    </xf>
    <xf numFmtId="0" fontId="5" fillId="0" borderId="0" xfId="1" applyFont="1" applyAlignment="1">
      <alignment vertical="center" wrapText="1"/>
    </xf>
    <xf numFmtId="0" fontId="6" fillId="9" borderId="1" xfId="1" applyFont="1" applyFill="1" applyBorder="1" applyAlignment="1" applyProtection="1">
      <alignment horizontal="left"/>
      <protection locked="0"/>
    </xf>
    <xf numFmtId="0" fontId="6" fillId="9" borderId="12" xfId="1" applyFont="1" applyFill="1" applyBorder="1"/>
    <xf numFmtId="44" fontId="0" fillId="9" borderId="10" xfId="0" applyNumberFormat="1" applyFill="1" applyBorder="1"/>
    <xf numFmtId="44" fontId="43" fillId="9" borderId="13" xfId="0" applyNumberFormat="1" applyFont="1" applyFill="1" applyBorder="1"/>
    <xf numFmtId="0" fontId="19" fillId="0" borderId="0" xfId="0" applyFont="1" applyAlignment="1">
      <alignment horizontal="left" wrapText="1"/>
    </xf>
    <xf numFmtId="0" fontId="74" fillId="0" borderId="0" xfId="0" applyFont="1"/>
    <xf numFmtId="0" fontId="7" fillId="2" borderId="15" xfId="0" applyFont="1" applyFill="1" applyBorder="1" applyAlignment="1" applyProtection="1">
      <alignment horizontal="left"/>
      <protection locked="0"/>
    </xf>
    <xf numFmtId="3" fontId="0" fillId="2" borderId="13" xfId="0" applyNumberFormat="1" applyFill="1" applyBorder="1" applyAlignment="1" applyProtection="1">
      <alignment horizontal="right"/>
      <protection locked="0"/>
    </xf>
    <xf numFmtId="44" fontId="7" fillId="0" borderId="0" xfId="0" applyNumberFormat="1" applyFont="1"/>
    <xf numFmtId="44" fontId="4" fillId="2" borderId="19" xfId="0" applyNumberFormat="1" applyFont="1" applyFill="1" applyBorder="1" applyProtection="1">
      <protection locked="0"/>
    </xf>
    <xf numFmtId="44" fontId="4" fillId="2" borderId="35" xfId="0" applyNumberFormat="1" applyFont="1" applyFill="1" applyBorder="1" applyProtection="1">
      <protection locked="0"/>
    </xf>
    <xf numFmtId="44" fontId="0" fillId="2" borderId="29" xfId="0" applyNumberFormat="1" applyFill="1" applyBorder="1" applyProtection="1">
      <protection locked="0"/>
    </xf>
    <xf numFmtId="44" fontId="0" fillId="9" borderId="35" xfId="0" applyNumberFormat="1" applyFill="1" applyBorder="1"/>
    <xf numFmtId="44" fontId="4" fillId="2" borderId="10" xfId="0" applyNumberFormat="1" applyFont="1" applyFill="1" applyBorder="1" applyProtection="1">
      <protection locked="0"/>
    </xf>
    <xf numFmtId="0" fontId="7" fillId="9" borderId="13" xfId="0" applyFont="1" applyFill="1" applyBorder="1"/>
    <xf numFmtId="0" fontId="23" fillId="0" borderId="0" xfId="3" applyFill="1" applyBorder="1" applyProtection="1">
      <protection locked="0"/>
    </xf>
    <xf numFmtId="0" fontId="11" fillId="0" borderId="0" xfId="0" applyFont="1"/>
    <xf numFmtId="0" fontId="77" fillId="0" borderId="5" xfId="1" applyFont="1" applyBorder="1"/>
    <xf numFmtId="0" fontId="77" fillId="0" borderId="16" xfId="1" applyFont="1" applyBorder="1"/>
    <xf numFmtId="39" fontId="22" fillId="0" borderId="19" xfId="0" applyNumberFormat="1" applyFont="1" applyBorder="1" applyProtection="1">
      <protection locked="0"/>
    </xf>
    <xf numFmtId="39" fontId="22" fillId="0" borderId="19" xfId="0" applyNumberFormat="1" applyFont="1" applyBorder="1"/>
    <xf numFmtId="39" fontId="22" fillId="13" borderId="19" xfId="0" applyNumberFormat="1" applyFont="1" applyFill="1" applyBorder="1" applyProtection="1">
      <protection locked="0"/>
    </xf>
    <xf numFmtId="0" fontId="7" fillId="0" borderId="6" xfId="0" applyFont="1" applyBorder="1"/>
    <xf numFmtId="44" fontId="22" fillId="0" borderId="0" xfId="0" applyNumberFormat="1" applyFont="1"/>
    <xf numFmtId="0" fontId="22" fillId="0" borderId="0" xfId="0" applyFont="1" applyAlignment="1">
      <alignment horizontal="right"/>
    </xf>
    <xf numFmtId="44" fontId="77" fillId="0" borderId="0" xfId="0" applyNumberFormat="1" applyFont="1"/>
    <xf numFmtId="0" fontId="78" fillId="0" borderId="0" xfId="0" applyFont="1" applyAlignment="1">
      <alignment horizontal="right"/>
    </xf>
    <xf numFmtId="44" fontId="43" fillId="9" borderId="0" xfId="0" applyNumberFormat="1" applyFont="1" applyFill="1"/>
    <xf numFmtId="0" fontId="48" fillId="0" borderId="0" xfId="0" applyFont="1"/>
    <xf numFmtId="0" fontId="43" fillId="0" borderId="0" xfId="0" applyFont="1"/>
    <xf numFmtId="0" fontId="48" fillId="0" borderId="9" xfId="0" applyFont="1" applyBorder="1" applyAlignment="1">
      <alignment horizontal="right"/>
    </xf>
    <xf numFmtId="0" fontId="40" fillId="0" borderId="0" xfId="1" applyFont="1"/>
    <xf numFmtId="0" fontId="80" fillId="0" borderId="0" xfId="0" applyFont="1"/>
    <xf numFmtId="0" fontId="80" fillId="0" borderId="0" xfId="1" applyFont="1" applyAlignment="1">
      <alignment horizontal="left"/>
    </xf>
    <xf numFmtId="0" fontId="80" fillId="0" borderId="0" xfId="1" applyFont="1"/>
    <xf numFmtId="0" fontId="41" fillId="0" borderId="0" xfId="1" applyFont="1"/>
    <xf numFmtId="0" fontId="81" fillId="0" borderId="0" xfId="1" applyFont="1" applyAlignment="1">
      <alignment horizontal="left"/>
    </xf>
    <xf numFmtId="0" fontId="43" fillId="0" borderId="1" xfId="1" applyFont="1" applyBorder="1"/>
    <xf numFmtId="0" fontId="13" fillId="0" borderId="1" xfId="1" applyFont="1" applyBorder="1" applyAlignment="1">
      <alignment horizontal="left"/>
    </xf>
    <xf numFmtId="0" fontId="78" fillId="0" borderId="0" xfId="0" applyFont="1" applyAlignment="1">
      <alignment textRotation="90"/>
    </xf>
    <xf numFmtId="44" fontId="82" fillId="0" borderId="0" xfId="0" applyNumberFormat="1" applyFont="1"/>
    <xf numFmtId="0" fontId="82" fillId="0" borderId="0" xfId="0" applyFont="1"/>
    <xf numFmtId="0" fontId="79" fillId="0" borderId="9" xfId="0" applyFont="1" applyBorder="1"/>
    <xf numFmtId="0" fontId="79" fillId="0" borderId="7" xfId="0" applyFont="1" applyBorder="1"/>
    <xf numFmtId="0" fontId="23" fillId="0" borderId="0" xfId="3" applyFill="1" applyBorder="1" applyProtection="1"/>
    <xf numFmtId="0" fontId="43" fillId="0" borderId="5" xfId="0" applyFont="1" applyBorder="1"/>
    <xf numFmtId="44" fontId="82" fillId="2" borderId="0" xfId="0" applyNumberFormat="1" applyFont="1" applyFill="1" applyProtection="1">
      <protection locked="0"/>
    </xf>
    <xf numFmtId="0" fontId="82" fillId="2" borderId="0" xfId="0" applyFont="1" applyFill="1" applyProtection="1">
      <protection locked="0"/>
    </xf>
    <xf numFmtId="0" fontId="4" fillId="2" borderId="0" xfId="1" applyFill="1" applyProtection="1">
      <protection locked="0"/>
    </xf>
    <xf numFmtId="0" fontId="44" fillId="2" borderId="0" xfId="0" applyFont="1" applyFill="1" applyProtection="1">
      <protection locked="0"/>
    </xf>
    <xf numFmtId="0" fontId="4" fillId="2" borderId="0" xfId="0" applyFont="1" applyFill="1" applyProtection="1">
      <protection locked="0"/>
    </xf>
    <xf numFmtId="0" fontId="7" fillId="2" borderId="0" xfId="1" applyFont="1" applyFill="1" applyProtection="1">
      <protection locked="0"/>
    </xf>
    <xf numFmtId="0" fontId="83" fillId="0" borderId="0" xfId="0" applyFont="1" applyProtection="1">
      <protection locked="0"/>
    </xf>
    <xf numFmtId="0" fontId="83" fillId="0" borderId="0" xfId="0" applyFont="1"/>
    <xf numFmtId="44" fontId="83" fillId="0" borderId="0" xfId="0" applyNumberFormat="1" applyFont="1"/>
    <xf numFmtId="0" fontId="12" fillId="0" borderId="0" xfId="0" applyFont="1"/>
    <xf numFmtId="44" fontId="23" fillId="0" borderId="9" xfId="3" applyNumberFormat="1" applyBorder="1"/>
    <xf numFmtId="0" fontId="0" fillId="0" borderId="31" xfId="0" applyBorder="1"/>
    <xf numFmtId="0" fontId="7" fillId="0" borderId="32" xfId="0" applyFont="1" applyBorder="1"/>
    <xf numFmtId="0" fontId="0" fillId="0" borderId="32" xfId="0" applyBorder="1"/>
    <xf numFmtId="0" fontId="0" fillId="0" borderId="33" xfId="0" applyBorder="1"/>
    <xf numFmtId="0" fontId="0" fillId="0" borderId="36" xfId="0" applyBorder="1"/>
    <xf numFmtId="0" fontId="38" fillId="0" borderId="0" xfId="1" applyFont="1"/>
    <xf numFmtId="0" fontId="0" fillId="0" borderId="37" xfId="0" applyBorder="1"/>
    <xf numFmtId="0" fontId="0" fillId="0" borderId="17" xfId="0" applyBorder="1"/>
    <xf numFmtId="0" fontId="13" fillId="0" borderId="19" xfId="0" applyFont="1" applyBorder="1"/>
    <xf numFmtId="0" fontId="0" fillId="0" borderId="19" xfId="0" applyBorder="1"/>
    <xf numFmtId="43" fontId="0" fillId="9" borderId="19" xfId="0" applyNumberFormat="1" applyFill="1" applyBorder="1"/>
    <xf numFmtId="0" fontId="4" fillId="0" borderId="19" xfId="1" applyBorder="1"/>
    <xf numFmtId="0" fontId="0" fillId="0" borderId="34" xfId="0" applyBorder="1"/>
    <xf numFmtId="43" fontId="0" fillId="9" borderId="32" xfId="0" applyNumberFormat="1" applyFill="1" applyBorder="1"/>
    <xf numFmtId="0" fontId="4" fillId="0" borderId="32" xfId="0" applyFont="1" applyBorder="1"/>
    <xf numFmtId="0" fontId="36" fillId="0" borderId="32" xfId="0" applyFont="1" applyBorder="1"/>
    <xf numFmtId="1" fontId="13" fillId="0" borderId="0" xfId="0" applyNumberFormat="1" applyFont="1" applyAlignment="1">
      <alignment horizontal="right"/>
    </xf>
    <xf numFmtId="0" fontId="13" fillId="0" borderId="19" xfId="0" applyFont="1" applyBorder="1" applyAlignment="1">
      <alignment horizontal="right"/>
    </xf>
    <xf numFmtId="0" fontId="4" fillId="0" borderId="19" xfId="0" applyFont="1" applyBorder="1"/>
    <xf numFmtId="0" fontId="34" fillId="0" borderId="19" xfId="0" applyFont="1" applyBorder="1"/>
    <xf numFmtId="44" fontId="7" fillId="0" borderId="0" xfId="0" applyNumberFormat="1" applyFont="1" applyAlignment="1">
      <alignment horizontal="right"/>
    </xf>
    <xf numFmtId="0" fontId="28" fillId="0" borderId="19" xfId="0" applyFont="1" applyBorder="1"/>
    <xf numFmtId="0" fontId="7" fillId="0" borderId="19" xfId="0" applyFont="1" applyBorder="1" applyAlignment="1">
      <alignment horizontal="right"/>
    </xf>
    <xf numFmtId="44" fontId="0" fillId="9" borderId="19" xfId="0" applyNumberFormat="1" applyFill="1" applyBorder="1"/>
    <xf numFmtId="44" fontId="9" fillId="9" borderId="19" xfId="0" applyNumberFormat="1" applyFont="1" applyFill="1" applyBorder="1"/>
    <xf numFmtId="0" fontId="7" fillId="0" borderId="19" xfId="0" applyFont="1" applyBorder="1"/>
    <xf numFmtId="0" fontId="0" fillId="0" borderId="41" xfId="0" applyBorder="1"/>
    <xf numFmtId="0" fontId="4" fillId="0" borderId="0" xfId="0" applyFont="1" applyAlignment="1">
      <alignment vertical="top"/>
    </xf>
    <xf numFmtId="0" fontId="4" fillId="0" borderId="36" xfId="0" applyFont="1" applyBorder="1"/>
    <xf numFmtId="0" fontId="11" fillId="0" borderId="36" xfId="0" applyFont="1" applyBorder="1"/>
    <xf numFmtId="0" fontId="7" fillId="0" borderId="36" xfId="0" applyFont="1" applyBorder="1"/>
    <xf numFmtId="0" fontId="7" fillId="0" borderId="42" xfId="0" applyFont="1" applyBorder="1"/>
    <xf numFmtId="0" fontId="7" fillId="0" borderId="17" xfId="0" applyFont="1" applyBorder="1"/>
    <xf numFmtId="0" fontId="0" fillId="0" borderId="43" xfId="0" applyBorder="1"/>
    <xf numFmtId="0" fontId="0" fillId="0" borderId="44" xfId="0" applyBorder="1"/>
    <xf numFmtId="0" fontId="0" fillId="0" borderId="42" xfId="0" applyBorder="1"/>
    <xf numFmtId="0" fontId="7" fillId="0" borderId="45" xfId="0" applyFont="1" applyBorder="1"/>
    <xf numFmtId="0" fontId="7" fillId="0" borderId="37" xfId="0" applyFont="1" applyBorder="1"/>
    <xf numFmtId="0" fontId="22" fillId="0" borderId="36" xfId="0" applyFont="1" applyBorder="1"/>
    <xf numFmtId="0" fontId="77" fillId="0" borderId="0" xfId="0" applyFont="1"/>
    <xf numFmtId="0" fontId="22" fillId="0" borderId="37" xfId="0" applyFont="1" applyBorder="1"/>
    <xf numFmtId="0" fontId="22" fillId="0" borderId="36" xfId="0" applyFont="1" applyBorder="1" applyAlignment="1" applyProtection="1">
      <alignment horizontal="center" wrapText="1"/>
      <protection locked="0"/>
    </xf>
    <xf numFmtId="0" fontId="22" fillId="0" borderId="0" xfId="0" applyFont="1" applyProtection="1">
      <protection locked="0"/>
    </xf>
    <xf numFmtId="39" fontId="22" fillId="0" borderId="0" xfId="0" applyNumberFormat="1" applyFont="1"/>
    <xf numFmtId="39" fontId="22" fillId="0" borderId="0" xfId="0" applyNumberFormat="1" applyFont="1" applyProtection="1">
      <protection locked="0"/>
    </xf>
    <xf numFmtId="39" fontId="22" fillId="13" borderId="37" xfId="0" applyNumberFormat="1" applyFont="1" applyFill="1" applyBorder="1" applyProtection="1">
      <protection locked="0"/>
    </xf>
    <xf numFmtId="0" fontId="22" fillId="0" borderId="36" xfId="0" applyFont="1" applyBorder="1" applyAlignment="1" applyProtection="1">
      <alignment horizontal="center"/>
      <protection locked="0"/>
    </xf>
    <xf numFmtId="39" fontId="22" fillId="13" borderId="0" xfId="0" applyNumberFormat="1" applyFont="1" applyFill="1" applyProtection="1">
      <protection locked="0"/>
    </xf>
    <xf numFmtId="39" fontId="22" fillId="2" borderId="46" xfId="0" quotePrefix="1" applyNumberFormat="1" applyFont="1" applyFill="1" applyBorder="1" applyAlignment="1" applyProtection="1">
      <alignment horizontal="right"/>
      <protection locked="0"/>
    </xf>
    <xf numFmtId="0" fontId="22" fillId="0" borderId="0" xfId="0" applyFont="1" applyAlignment="1" applyProtection="1">
      <alignment horizontal="right"/>
      <protection locked="0"/>
    </xf>
    <xf numFmtId="39" fontId="22" fillId="0" borderId="34" xfId="0" applyNumberFormat="1" applyFont="1" applyBorder="1" applyProtection="1">
      <protection locked="0"/>
    </xf>
    <xf numFmtId="0" fontId="77" fillId="0" borderId="0" xfId="0" applyFont="1" applyAlignment="1">
      <alignment horizontal="center"/>
    </xf>
    <xf numFmtId="39" fontId="22" fillId="0" borderId="37" xfId="0" applyNumberFormat="1" applyFont="1" applyBorder="1"/>
    <xf numFmtId="0" fontId="22" fillId="0" borderId="36" xfId="0" applyFont="1" applyBorder="1" applyAlignment="1">
      <alignment horizontal="center"/>
    </xf>
    <xf numFmtId="39" fontId="22" fillId="2" borderId="46" xfId="0" applyNumberFormat="1" applyFont="1" applyFill="1" applyBorder="1" applyProtection="1">
      <protection locked="0"/>
    </xf>
    <xf numFmtId="0" fontId="77" fillId="0" borderId="0" xfId="0" applyFont="1" applyAlignment="1" applyProtection="1">
      <alignment horizontal="center"/>
      <protection locked="0"/>
    </xf>
    <xf numFmtId="39" fontId="22" fillId="2" borderId="46" xfId="0" quotePrefix="1" applyNumberFormat="1" applyFont="1" applyFill="1" applyBorder="1" applyProtection="1">
      <protection locked="0"/>
    </xf>
    <xf numFmtId="39" fontId="22" fillId="0" borderId="37" xfId="0" quotePrefix="1" applyNumberFormat="1" applyFont="1" applyBorder="1"/>
    <xf numFmtId="0" fontId="12" fillId="0" borderId="0" xfId="0" quotePrefix="1" applyFont="1"/>
    <xf numFmtId="3" fontId="12" fillId="0" borderId="0" xfId="0" applyNumberFormat="1" applyFont="1"/>
    <xf numFmtId="0" fontId="7" fillId="0" borderId="36" xfId="0" applyFont="1" applyBorder="1" applyAlignment="1">
      <alignment vertical="center"/>
    </xf>
    <xf numFmtId="0" fontId="84" fillId="0" borderId="0" xfId="1" applyFont="1"/>
    <xf numFmtId="0" fontId="62" fillId="0" borderId="0" xfId="1" applyFont="1" applyAlignment="1">
      <alignment vertical="top"/>
    </xf>
    <xf numFmtId="0" fontId="62" fillId="0" borderId="0" xfId="1" applyFont="1" applyAlignment="1">
      <alignment vertical="center"/>
    </xf>
    <xf numFmtId="0" fontId="7" fillId="0" borderId="0" xfId="0" applyFont="1" applyAlignment="1">
      <alignment horizontal="center" vertical="top"/>
    </xf>
    <xf numFmtId="0" fontId="4" fillId="0" borderId="12" xfId="0" applyFont="1" applyBorder="1"/>
    <xf numFmtId="0" fontId="4" fillId="0" borderId="12" xfId="0" applyFont="1" applyBorder="1" applyAlignment="1">
      <alignment horizontal="left" wrapText="1"/>
    </xf>
    <xf numFmtId="0" fontId="4" fillId="0" borderId="15" xfId="0" applyFont="1" applyBorder="1" applyAlignment="1">
      <alignment horizontal="left" wrapText="1"/>
    </xf>
    <xf numFmtId="0" fontId="7" fillId="0" borderId="0" xfId="1" applyFont="1" applyAlignment="1" applyProtection="1">
      <alignment horizontal="center"/>
      <protection locked="0"/>
    </xf>
    <xf numFmtId="0" fontId="4" fillId="0" borderId="0" xfId="1" applyProtection="1">
      <protection locked="0"/>
    </xf>
    <xf numFmtId="0" fontId="6" fillId="9" borderId="12" xfId="1" applyFont="1" applyFill="1" applyBorder="1" applyProtection="1">
      <protection locked="0"/>
    </xf>
    <xf numFmtId="0" fontId="9" fillId="0" borderId="0" xfId="1" applyFont="1" applyProtection="1">
      <protection locked="0"/>
    </xf>
    <xf numFmtId="0" fontId="7" fillId="0" borderId="2" xfId="0" applyFont="1" applyBorder="1" applyAlignment="1">
      <alignment horizontal="center"/>
    </xf>
    <xf numFmtId="0" fontId="4" fillId="0" borderId="1" xfId="0" applyFont="1" applyBorder="1" applyAlignment="1">
      <alignment horizontal="left" wrapText="1"/>
    </xf>
    <xf numFmtId="44" fontId="4" fillId="0" borderId="1" xfId="0" applyNumberFormat="1" applyFont="1" applyBorder="1"/>
    <xf numFmtId="0" fontId="18" fillId="0" borderId="1" xfId="0" applyFont="1" applyBorder="1" applyAlignment="1">
      <alignment horizontal="center"/>
    </xf>
    <xf numFmtId="0" fontId="4" fillId="0" borderId="12" xfId="0" applyFont="1" applyBorder="1" applyAlignment="1">
      <alignment horizontal="left"/>
    </xf>
    <xf numFmtId="44" fontId="4" fillId="2" borderId="11" xfId="0" applyNumberFormat="1" applyFont="1" applyFill="1" applyBorder="1" applyProtection="1">
      <protection locked="0"/>
    </xf>
    <xf numFmtId="44" fontId="4" fillId="2" borderId="13" xfId="0" applyNumberFormat="1" applyFont="1" applyFill="1" applyBorder="1" applyProtection="1">
      <protection locked="0"/>
    </xf>
    <xf numFmtId="4" fontId="4" fillId="0" borderId="0" xfId="0" applyNumberFormat="1" applyFont="1"/>
    <xf numFmtId="0" fontId="4" fillId="5" borderId="0" xfId="0" applyFont="1" applyFill="1"/>
    <xf numFmtId="44" fontId="4" fillId="5" borderId="0" xfId="0" applyNumberFormat="1" applyFont="1" applyFill="1" applyProtection="1">
      <protection locked="0"/>
    </xf>
    <xf numFmtId="0" fontId="4" fillId="0" borderId="15" xfId="0" applyFont="1" applyBorder="1"/>
    <xf numFmtId="44" fontId="4" fillId="9" borderId="13" xfId="0" applyNumberFormat="1" applyFont="1" applyFill="1" applyBorder="1"/>
    <xf numFmtId="0" fontId="7" fillId="0" borderId="2" xfId="0" applyFont="1" applyBorder="1"/>
    <xf numFmtId="44" fontId="4" fillId="0" borderId="1" xfId="0" applyNumberFormat="1" applyFont="1" applyBorder="1" applyProtection="1">
      <protection locked="0"/>
    </xf>
    <xf numFmtId="44" fontId="43" fillId="0" borderId="10" xfId="0" applyNumberFormat="1" applyFont="1" applyBorder="1"/>
    <xf numFmtId="44" fontId="4" fillId="9" borderId="12" xfId="0" applyNumberFormat="1" applyFont="1" applyFill="1" applyBorder="1"/>
    <xf numFmtId="44" fontId="4" fillId="9" borderId="11" xfId="0" applyNumberFormat="1" applyFont="1" applyFill="1" applyBorder="1"/>
    <xf numFmtId="0" fontId="4" fillId="9" borderId="13" xfId="0" applyFont="1" applyFill="1" applyBorder="1"/>
    <xf numFmtId="0" fontId="4" fillId="2" borderId="13" xfId="0" applyFont="1" applyFill="1" applyBorder="1" applyProtection="1">
      <protection locked="0"/>
    </xf>
    <xf numFmtId="44" fontId="4" fillId="0" borderId="13" xfId="0" applyNumberFormat="1" applyFont="1" applyBorder="1" applyProtection="1">
      <protection locked="0"/>
    </xf>
    <xf numFmtId="0" fontId="4" fillId="0" borderId="13" xfId="0" applyFont="1" applyBorder="1" applyProtection="1">
      <protection locked="0"/>
    </xf>
    <xf numFmtId="44" fontId="4" fillId="0" borderId="13" xfId="0" applyNumberFormat="1" applyFont="1" applyBorder="1"/>
    <xf numFmtId="0" fontId="4" fillId="0" borderId="5" xfId="0" applyFont="1" applyBorder="1"/>
    <xf numFmtId="0" fontId="4" fillId="0" borderId="16" xfId="0" applyFont="1" applyBorder="1"/>
    <xf numFmtId="0" fontId="4" fillId="0" borderId="2" xfId="0" applyFont="1" applyBorder="1"/>
    <xf numFmtId="0" fontId="6" fillId="9" borderId="12" xfId="1" applyFont="1" applyFill="1" applyBorder="1" applyAlignment="1">
      <alignment horizontal="left"/>
    </xf>
    <xf numFmtId="0" fontId="4" fillId="9" borderId="12" xfId="1" applyFill="1" applyBorder="1" applyProtection="1">
      <protection locked="0"/>
    </xf>
    <xf numFmtId="165" fontId="6" fillId="9" borderId="12" xfId="1" applyNumberFormat="1" applyFont="1" applyFill="1" applyBorder="1" applyAlignment="1">
      <alignment horizontal="left"/>
    </xf>
    <xf numFmtId="0" fontId="4" fillId="9" borderId="12" xfId="1" applyFill="1" applyBorder="1" applyAlignment="1" applyProtection="1">
      <alignment horizontal="left"/>
      <protection locked="0"/>
    </xf>
    <xf numFmtId="44" fontId="0" fillId="9" borderId="12" xfId="0" applyNumberFormat="1" applyFill="1" applyBorder="1"/>
    <xf numFmtId="0" fontId="4" fillId="9" borderId="12" xfId="1" applyFill="1" applyBorder="1" applyAlignment="1">
      <alignment horizontal="left"/>
    </xf>
    <xf numFmtId="44" fontId="0" fillId="4" borderId="12" xfId="0" applyNumberFormat="1" applyFill="1" applyBorder="1"/>
    <xf numFmtId="44" fontId="4" fillId="4" borderId="12" xfId="0" applyNumberFormat="1" applyFont="1" applyFill="1" applyBorder="1"/>
    <xf numFmtId="3" fontId="7" fillId="2" borderId="13" xfId="0" applyNumberFormat="1" applyFont="1" applyFill="1" applyBorder="1" applyAlignment="1" applyProtection="1">
      <alignment horizontal="right"/>
      <protection locked="0"/>
    </xf>
    <xf numFmtId="0" fontId="4" fillId="0" borderId="11" xfId="0" applyFont="1" applyBorder="1" applyAlignment="1">
      <alignment horizontal="left"/>
    </xf>
    <xf numFmtId="10" fontId="4" fillId="9" borderId="13" xfId="0" applyNumberFormat="1" applyFont="1" applyFill="1" applyBorder="1"/>
    <xf numFmtId="0" fontId="7" fillId="0" borderId="12" xfId="0" applyFont="1" applyBorder="1"/>
    <xf numFmtId="3" fontId="0" fillId="0" borderId="12" xfId="0" applyNumberFormat="1" applyBorder="1" applyAlignment="1">
      <alignment horizontal="right"/>
    </xf>
    <xf numFmtId="10" fontId="4" fillId="0" borderId="12" xfId="0" applyNumberFormat="1" applyFont="1" applyBorder="1"/>
    <xf numFmtId="10" fontId="0" fillId="9" borderId="13" xfId="0" applyNumberFormat="1" applyFill="1" applyBorder="1"/>
    <xf numFmtId="0" fontId="7" fillId="2" borderId="15" xfId="0" applyFont="1" applyFill="1" applyBorder="1" applyAlignment="1" applyProtection="1">
      <alignment horizontal="right"/>
      <protection locked="0"/>
    </xf>
    <xf numFmtId="3" fontId="7" fillId="9" borderId="13" xfId="0" applyNumberFormat="1" applyFont="1" applyFill="1" applyBorder="1"/>
    <xf numFmtId="10" fontId="0" fillId="9" borderId="11" xfId="0" applyNumberFormat="1" applyFill="1" applyBorder="1"/>
    <xf numFmtId="0" fontId="7" fillId="9" borderId="11" xfId="0" applyFont="1" applyFill="1" applyBorder="1"/>
    <xf numFmtId="0" fontId="4" fillId="0" borderId="0" xfId="0" applyFont="1" applyAlignment="1">
      <alignment horizontal="left" vertical="top" wrapText="1"/>
    </xf>
    <xf numFmtId="0" fontId="16" fillId="0" borderId="0" xfId="0" applyFont="1" applyAlignment="1">
      <alignment horizontal="center"/>
    </xf>
    <xf numFmtId="0" fontId="33" fillId="0" borderId="0" xfId="3" applyFont="1" applyAlignment="1" applyProtection="1">
      <alignment horizontal="center"/>
    </xf>
    <xf numFmtId="0" fontId="32" fillId="0" borderId="0" xfId="0" applyFont="1" applyAlignment="1">
      <alignment horizontal="center"/>
    </xf>
    <xf numFmtId="0" fontId="0" fillId="0" borderId="0" xfId="0" applyAlignment="1">
      <alignment horizontal="left" vertical="top" wrapText="1"/>
    </xf>
    <xf numFmtId="0" fontId="75" fillId="0" borderId="0" xfId="0" applyFont="1" applyAlignment="1">
      <alignment horizontal="center" vertical="center" wrapText="1"/>
    </xf>
    <xf numFmtId="0" fontId="4" fillId="0" borderId="0" xfId="0" applyFont="1" applyAlignment="1">
      <alignment horizontal="left" wrapText="1"/>
    </xf>
    <xf numFmtId="0" fontId="4" fillId="0" borderId="0" xfId="1" applyAlignment="1">
      <alignment horizontal="left" vertical="top" wrapText="1"/>
    </xf>
    <xf numFmtId="0" fontId="4" fillId="0" borderId="4" xfId="1" applyBorder="1" applyAlignment="1">
      <alignment horizontal="left" vertical="top" wrapText="1"/>
    </xf>
    <xf numFmtId="0" fontId="7" fillId="0" borderId="0" xfId="1" applyFont="1" applyAlignment="1">
      <alignment horizontal="center" vertical="center" wrapText="1"/>
    </xf>
    <xf numFmtId="0" fontId="84" fillId="0" borderId="0" xfId="1" applyFont="1" applyAlignment="1">
      <alignment horizontal="left" wrapText="1"/>
    </xf>
    <xf numFmtId="0" fontId="84" fillId="0" borderId="6" xfId="1" applyFont="1" applyBorder="1" applyAlignment="1">
      <alignment horizontal="left" wrapText="1"/>
    </xf>
    <xf numFmtId="0" fontId="55" fillId="0" borderId="6" xfId="1" applyFont="1" applyBorder="1" applyAlignment="1">
      <alignment horizontal="left" wrapText="1"/>
    </xf>
    <xf numFmtId="0" fontId="4" fillId="0" borderId="0" xfId="1" applyAlignment="1">
      <alignment horizontal="left" wrapText="1"/>
    </xf>
    <xf numFmtId="0" fontId="7" fillId="0" borderId="0" xfId="1" applyFont="1" applyAlignment="1">
      <alignment horizontal="left" vertical="top" wrapText="1"/>
    </xf>
    <xf numFmtId="0" fontId="7" fillId="0" borderId="4" xfId="1" applyFont="1" applyBorder="1" applyAlignment="1">
      <alignment horizontal="left" vertical="top" wrapText="1"/>
    </xf>
    <xf numFmtId="0" fontId="23" fillId="0" borderId="6" xfId="3" applyBorder="1" applyAlignment="1">
      <alignment horizontal="left" vertical="center" wrapText="1"/>
    </xf>
    <xf numFmtId="0" fontId="4" fillId="7" borderId="10" xfId="1" applyFill="1" applyBorder="1"/>
    <xf numFmtId="0" fontId="4" fillId="7" borderId="12" xfId="1" applyFill="1" applyBorder="1"/>
    <xf numFmtId="0" fontId="4" fillId="7" borderId="15" xfId="1" applyFill="1" applyBorder="1"/>
    <xf numFmtId="0" fontId="23" fillId="0" borderId="0" xfId="3" applyBorder="1" applyAlignment="1">
      <alignment horizontal="left" vertical="center" wrapText="1"/>
    </xf>
    <xf numFmtId="0" fontId="7" fillId="0" borderId="0" xfId="1" applyFont="1" applyAlignment="1">
      <alignment horizontal="left" wrapText="1"/>
    </xf>
    <xf numFmtId="0" fontId="4" fillId="0" borderId="7" xfId="1" applyBorder="1" applyAlignment="1">
      <alignment horizontal="left" vertical="center" wrapText="1"/>
    </xf>
    <xf numFmtId="0" fontId="4" fillId="0" borderId="1" xfId="1" applyBorder="1" applyAlignment="1">
      <alignment horizontal="left" vertical="center" wrapText="1"/>
    </xf>
    <xf numFmtId="0" fontId="4" fillId="0" borderId="2" xfId="1" applyBorder="1" applyAlignment="1">
      <alignment horizontal="left" vertical="center" wrapText="1"/>
    </xf>
    <xf numFmtId="0" fontId="7" fillId="0" borderId="0" xfId="1" applyFont="1" applyAlignment="1">
      <alignment horizontal="left" vertical="center" wrapText="1"/>
    </xf>
    <xf numFmtId="0" fontId="7" fillId="0" borderId="1" xfId="1" applyFont="1" applyBorder="1" applyAlignment="1">
      <alignment horizontal="left" vertical="center" wrapText="1"/>
    </xf>
    <xf numFmtId="0" fontId="4" fillId="0" borderId="1" xfId="1" applyBorder="1" applyAlignment="1">
      <alignment horizontal="left" wrapText="1"/>
    </xf>
    <xf numFmtId="0" fontId="4" fillId="0" borderId="2" xfId="1" applyBorder="1" applyAlignment="1">
      <alignment horizontal="left" wrapText="1"/>
    </xf>
    <xf numFmtId="0" fontId="4" fillId="0" borderId="0" xfId="1" applyAlignment="1">
      <alignment horizontal="left" vertical="center" wrapText="1"/>
    </xf>
    <xf numFmtId="0" fontId="23" fillId="0" borderId="9" xfId="3" applyBorder="1" applyAlignment="1">
      <alignment horizontal="left"/>
    </xf>
    <xf numFmtId="0" fontId="23" fillId="0" borderId="0" xfId="3" applyBorder="1" applyAlignment="1">
      <alignment horizontal="left"/>
    </xf>
    <xf numFmtId="0" fontId="23" fillId="0" borderId="4" xfId="3" applyBorder="1" applyAlignment="1">
      <alignment horizontal="left"/>
    </xf>
    <xf numFmtId="0" fontId="52" fillId="0" borderId="31" xfId="1" applyFont="1" applyBorder="1" applyAlignment="1">
      <alignment horizontal="center"/>
    </xf>
    <xf numFmtId="0" fontId="52" fillId="0" borderId="32" xfId="1" applyFont="1" applyBorder="1" applyAlignment="1">
      <alignment horizontal="center"/>
    </xf>
    <xf numFmtId="0" fontId="52" fillId="0" borderId="33" xfId="1" applyFont="1" applyBorder="1" applyAlignment="1">
      <alignment horizontal="center"/>
    </xf>
    <xf numFmtId="0" fontId="52" fillId="0" borderId="17" xfId="1" applyFont="1" applyBorder="1" applyAlignment="1">
      <alignment horizontal="center"/>
    </xf>
    <xf numFmtId="0" fontId="52" fillId="0" borderId="19" xfId="1" applyFont="1" applyBorder="1" applyAlignment="1">
      <alignment horizontal="center"/>
    </xf>
    <xf numFmtId="0" fontId="52" fillId="0" borderId="34" xfId="1" applyFont="1" applyBorder="1" applyAlignment="1">
      <alignment horizontal="center"/>
    </xf>
    <xf numFmtId="0" fontId="23" fillId="0" borderId="0" xfId="3" applyAlignment="1">
      <alignment horizontal="left"/>
    </xf>
    <xf numFmtId="0" fontId="59" fillId="14" borderId="5" xfId="1" applyFont="1" applyFill="1" applyBorder="1" applyAlignment="1">
      <alignment horizontal="center" wrapText="1"/>
    </xf>
    <xf numFmtId="0" fontId="59" fillId="14" borderId="16" xfId="1" applyFont="1" applyFill="1" applyBorder="1" applyAlignment="1">
      <alignment horizontal="center" wrapText="1"/>
    </xf>
    <xf numFmtId="0" fontId="4" fillId="8" borderId="10" xfId="1" applyFill="1" applyBorder="1" applyAlignment="1">
      <alignment horizontal="left"/>
    </xf>
    <xf numFmtId="0" fontId="4" fillId="8" borderId="12" xfId="1" applyFill="1" applyBorder="1" applyAlignment="1">
      <alignment horizontal="left"/>
    </xf>
    <xf numFmtId="0" fontId="4" fillId="8" borderId="15" xfId="1" applyFill="1" applyBorder="1" applyAlignment="1">
      <alignment horizontal="left"/>
    </xf>
    <xf numFmtId="0" fontId="4" fillId="0" borderId="7" xfId="1" applyBorder="1" applyAlignment="1">
      <alignment horizontal="left" wrapText="1"/>
    </xf>
    <xf numFmtId="0" fontId="7" fillId="0" borderId="4" xfId="1" applyFont="1" applyBorder="1" applyAlignment="1">
      <alignment horizontal="left" wrapText="1"/>
    </xf>
    <xf numFmtId="0" fontId="71" fillId="0" borderId="1" xfId="1" applyFont="1" applyBorder="1" applyAlignment="1">
      <alignment horizontal="left"/>
    </xf>
    <xf numFmtId="0" fontId="60" fillId="0" borderId="6" xfId="1" applyFont="1" applyBorder="1" applyAlignment="1">
      <alignment horizontal="left" wrapText="1"/>
    </xf>
    <xf numFmtId="0" fontId="59" fillId="0" borderId="0" xfId="1" applyFont="1" applyAlignment="1">
      <alignment horizontal="center" wrapText="1"/>
    </xf>
    <xf numFmtId="0" fontId="59" fillId="0" borderId="4" xfId="1" applyFont="1" applyBorder="1" applyAlignment="1">
      <alignment horizontal="center" wrapText="1"/>
    </xf>
    <xf numFmtId="0" fontId="59" fillId="0" borderId="7" xfId="1" applyFont="1" applyBorder="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0" fontId="4" fillId="0" borderId="6" xfId="1" applyBorder="1" applyAlignment="1">
      <alignment horizontal="left" wrapText="1"/>
    </xf>
    <xf numFmtId="0" fontId="77" fillId="0" borderId="6" xfId="1" applyFont="1" applyBorder="1" applyAlignment="1">
      <alignment horizontal="center"/>
    </xf>
    <xf numFmtId="0" fontId="12" fillId="0" borderId="0" xfId="1" applyFont="1" applyAlignment="1">
      <alignment horizontal="left" vertical="top" wrapText="1"/>
    </xf>
    <xf numFmtId="0" fontId="59" fillId="14" borderId="5" xfId="1" applyFont="1" applyFill="1" applyBorder="1" applyAlignment="1">
      <alignment horizontal="left" wrapText="1"/>
    </xf>
    <xf numFmtId="0" fontId="59" fillId="14" borderId="16" xfId="1" applyFont="1" applyFill="1" applyBorder="1" applyAlignment="1">
      <alignment horizontal="left" wrapText="1"/>
    </xf>
    <xf numFmtId="0" fontId="59" fillId="14" borderId="7" xfId="1" applyFont="1" applyFill="1" applyBorder="1" applyAlignment="1">
      <alignment horizontal="left" wrapText="1"/>
    </xf>
    <xf numFmtId="0" fontId="59" fillId="14" borderId="2" xfId="1" applyFont="1" applyFill="1" applyBorder="1" applyAlignment="1">
      <alignment horizontal="left" wrapText="1"/>
    </xf>
    <xf numFmtId="0" fontId="59" fillId="0" borderId="0" xfId="1" applyFont="1" applyAlignment="1">
      <alignment horizontal="left" wrapText="1"/>
    </xf>
    <xf numFmtId="0" fontId="59" fillId="0" borderId="4" xfId="1" applyFont="1" applyBorder="1" applyAlignment="1">
      <alignment horizontal="left" wrapText="1"/>
    </xf>
    <xf numFmtId="0" fontId="59" fillId="14" borderId="9" xfId="1" applyFont="1" applyFill="1" applyBorder="1" applyAlignment="1">
      <alignment horizontal="left" wrapText="1"/>
    </xf>
    <xf numFmtId="0" fontId="59" fillId="14" borderId="4" xfId="1" applyFont="1" applyFill="1" applyBorder="1" applyAlignment="1">
      <alignment horizontal="left" wrapText="1"/>
    </xf>
    <xf numFmtId="0" fontId="59" fillId="14" borderId="7" xfId="1" applyFont="1" applyFill="1" applyBorder="1" applyAlignment="1">
      <alignment horizontal="center" wrapText="1"/>
    </xf>
    <xf numFmtId="0" fontId="59" fillId="14" borderId="2" xfId="1" applyFont="1" applyFill="1" applyBorder="1" applyAlignment="1">
      <alignment horizontal="center" wrapText="1"/>
    </xf>
    <xf numFmtId="0" fontId="14" fillId="0" borderId="31" xfId="0" applyFont="1" applyBorder="1" applyAlignment="1">
      <alignment horizontal="left"/>
    </xf>
    <xf numFmtId="0" fontId="14" fillId="0" borderId="32" xfId="0" applyFont="1" applyBorder="1" applyAlignment="1">
      <alignment horizontal="left"/>
    </xf>
    <xf numFmtId="0" fontId="14" fillId="0" borderId="33" xfId="0" applyFont="1" applyBorder="1" applyAlignment="1">
      <alignment horizontal="left"/>
    </xf>
    <xf numFmtId="0" fontId="20" fillId="0" borderId="31" xfId="0" applyFont="1" applyBorder="1" applyAlignment="1">
      <alignment horizontal="center"/>
    </xf>
    <xf numFmtId="0" fontId="20" fillId="0" borderId="32" xfId="0" applyFont="1" applyBorder="1" applyAlignment="1">
      <alignment horizontal="center"/>
    </xf>
    <xf numFmtId="0" fontId="20" fillId="0" borderId="33" xfId="0" applyFont="1" applyBorder="1" applyAlignment="1">
      <alignment horizontal="center"/>
    </xf>
    <xf numFmtId="0" fontId="14" fillId="0" borderId="36" xfId="0" applyFont="1" applyBorder="1" applyAlignment="1">
      <alignment horizontal="left" wrapText="1"/>
    </xf>
    <xf numFmtId="0" fontId="14" fillId="0" borderId="0" xfId="0" applyFont="1" applyAlignment="1">
      <alignment horizontal="left" wrapText="1"/>
    </xf>
    <xf numFmtId="0" fontId="14" fillId="0" borderId="37" xfId="0" applyFont="1" applyBorder="1" applyAlignment="1">
      <alignment horizontal="left" wrapText="1"/>
    </xf>
    <xf numFmtId="0" fontId="34" fillId="0" borderId="0" xfId="3" applyFont="1" applyBorder="1" applyAlignment="1">
      <alignment horizontal="left"/>
    </xf>
    <xf numFmtId="0" fontId="17" fillId="0" borderId="0" xfId="0" applyFont="1" applyAlignment="1">
      <alignment horizontal="center"/>
    </xf>
    <xf numFmtId="0" fontId="34" fillId="0" borderId="0" xfId="0" applyFont="1" applyAlignment="1">
      <alignment horizontal="left" wrapText="1"/>
    </xf>
    <xf numFmtId="0" fontId="7" fillId="0" borderId="0" xfId="0" applyFont="1" applyAlignment="1">
      <alignment horizontal="center"/>
    </xf>
    <xf numFmtId="0" fontId="17" fillId="0" borderId="0" xfId="0" applyFont="1" applyAlignment="1">
      <alignment horizontal="left" wrapText="1"/>
    </xf>
    <xf numFmtId="0" fontId="43" fillId="0" borderId="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4" xfId="0" applyFont="1" applyBorder="1" applyAlignment="1" applyProtection="1">
      <alignment horizontal="center" wrapText="1"/>
      <protection locked="0"/>
    </xf>
    <xf numFmtId="0" fontId="43" fillId="0" borderId="11" xfId="0" applyFont="1" applyBorder="1" applyAlignment="1" applyProtection="1">
      <alignment horizontal="center" wrapText="1"/>
      <protection locked="0"/>
    </xf>
    <xf numFmtId="44" fontId="43" fillId="0" borderId="5" xfId="0" applyNumberFormat="1" applyFont="1" applyBorder="1" applyAlignment="1">
      <alignment horizontal="center" vertical="center" wrapText="1"/>
    </xf>
    <xf numFmtId="44" fontId="43" fillId="0" borderId="16" xfId="0" applyNumberFormat="1" applyFont="1" applyBorder="1" applyAlignment="1">
      <alignment horizontal="center" vertical="center" wrapText="1"/>
    </xf>
    <xf numFmtId="44" fontId="43" fillId="0" borderId="7" xfId="0" applyNumberFormat="1" applyFont="1" applyBorder="1" applyAlignment="1">
      <alignment horizontal="center" vertical="center" wrapText="1"/>
    </xf>
    <xf numFmtId="44" fontId="43" fillId="0" borderId="2" xfId="0" applyNumberFormat="1" applyFont="1" applyBorder="1" applyAlignment="1">
      <alignment horizontal="center" vertical="center" wrapText="1"/>
    </xf>
    <xf numFmtId="0" fontId="4" fillId="0" borderId="14" xfId="0" applyFont="1" applyBorder="1" applyAlignment="1">
      <alignment horizontal="center" wrapText="1"/>
    </xf>
    <xf numFmtId="0" fontId="4" fillId="0" borderId="3" xfId="0" applyFont="1" applyBorder="1" applyAlignment="1">
      <alignment horizontal="center" wrapText="1"/>
    </xf>
    <xf numFmtId="0" fontId="4" fillId="0" borderId="11" xfId="0" applyFont="1" applyBorder="1" applyAlignment="1">
      <alignment horizontal="center" wrapText="1"/>
    </xf>
    <xf numFmtId="0" fontId="7" fillId="0" borderId="6" xfId="0" applyFont="1" applyBorder="1" applyAlignment="1">
      <alignment horizontal="center"/>
    </xf>
    <xf numFmtId="0" fontId="7" fillId="0" borderId="16" xfId="0" applyFont="1" applyBorder="1" applyAlignment="1">
      <alignment horizontal="center"/>
    </xf>
    <xf numFmtId="0" fontId="7" fillId="0" borderId="0" xfId="1" applyFont="1" applyAlignment="1">
      <alignment horizontal="center"/>
    </xf>
    <xf numFmtId="0" fontId="76" fillId="0" borderId="0" xfId="3" applyFont="1" applyBorder="1" applyAlignment="1" applyProtection="1">
      <alignment horizontal="left" wrapText="1"/>
    </xf>
    <xf numFmtId="0" fontId="5" fillId="0" borderId="0" xfId="1" applyFont="1" applyAlignment="1">
      <alignment horizontal="right"/>
    </xf>
    <xf numFmtId="0" fontId="4" fillId="0" borderId="10"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5" xfId="0" applyFont="1" applyBorder="1" applyAlignment="1" applyProtection="1">
      <alignment horizontal="left" wrapText="1"/>
      <protection locked="0"/>
    </xf>
    <xf numFmtId="0" fontId="4" fillId="0" borderId="10" xfId="0" applyFont="1" applyBorder="1" applyAlignment="1">
      <alignment horizontal="left" wrapText="1"/>
    </xf>
    <xf numFmtId="0" fontId="4" fillId="0" borderId="12" xfId="0" applyFont="1" applyBorder="1" applyAlignment="1">
      <alignment horizontal="left" wrapText="1"/>
    </xf>
    <xf numFmtId="0" fontId="4" fillId="0" borderId="15" xfId="0" applyFont="1" applyBorder="1" applyAlignment="1">
      <alignment horizontal="left" wrapText="1"/>
    </xf>
    <xf numFmtId="0" fontId="7" fillId="0" borderId="0" xfId="0" applyFont="1" applyAlignment="1" applyProtection="1">
      <alignment horizontal="center"/>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4" fillId="0" borderId="0" xfId="0" applyFont="1" applyAlignment="1">
      <alignment horizontal="right"/>
    </xf>
    <xf numFmtId="0" fontId="4" fillId="0" borderId="10" xfId="0" applyFont="1" applyBorder="1" applyAlignment="1">
      <alignment horizontal="left"/>
    </xf>
    <xf numFmtId="0" fontId="4" fillId="0" borderId="12" xfId="0" applyFont="1" applyBorder="1" applyAlignment="1">
      <alignment horizontal="left"/>
    </xf>
    <xf numFmtId="0" fontId="4" fillId="0" borderId="15" xfId="0" applyFont="1" applyBorder="1" applyAlignment="1">
      <alignment horizontal="left"/>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20" fillId="0" borderId="0" xfId="1" applyFont="1" applyAlignment="1">
      <alignment horizontal="center"/>
    </xf>
    <xf numFmtId="0" fontId="18" fillId="9" borderId="10" xfId="1" applyFont="1" applyFill="1" applyBorder="1" applyAlignment="1">
      <alignment horizontal="center" vertical="center"/>
    </xf>
    <xf numFmtId="0" fontId="18" fillId="9" borderId="15" xfId="1" applyFont="1" applyFill="1" applyBorder="1" applyAlignment="1">
      <alignment horizontal="center" vertical="center"/>
    </xf>
    <xf numFmtId="0" fontId="4" fillId="0" borderId="10" xfId="1" applyBorder="1" applyAlignment="1">
      <alignment horizontal="left"/>
    </xf>
    <xf numFmtId="0" fontId="4" fillId="0" borderId="12" xfId="1" applyBorder="1" applyAlignment="1">
      <alignment horizontal="left"/>
    </xf>
    <xf numFmtId="0" fontId="4" fillId="0" borderId="15" xfId="1" applyBorder="1" applyAlignment="1">
      <alignment horizontal="left"/>
    </xf>
    <xf numFmtId="0" fontId="4" fillId="0" borderId="10" xfId="1" applyBorder="1" applyAlignment="1">
      <alignment horizontal="left" wrapText="1"/>
    </xf>
    <xf numFmtId="0" fontId="4" fillId="0" borderId="12" xfId="1" applyBorder="1" applyAlignment="1">
      <alignment horizontal="left" wrapText="1"/>
    </xf>
    <xf numFmtId="0" fontId="4" fillId="0" borderId="15" xfId="1" applyBorder="1" applyAlignment="1">
      <alignment horizontal="left" wrapText="1"/>
    </xf>
    <xf numFmtId="0" fontId="18" fillId="9" borderId="5" xfId="1" applyFont="1" applyFill="1" applyBorder="1" applyAlignment="1">
      <alignment horizontal="center" vertical="center" wrapText="1"/>
    </xf>
    <xf numFmtId="0" fontId="18" fillId="9" borderId="16" xfId="1" applyFont="1" applyFill="1" applyBorder="1" applyAlignment="1">
      <alignment horizontal="center" vertical="center" wrapText="1"/>
    </xf>
    <xf numFmtId="0" fontId="18" fillId="9" borderId="7" xfId="1" applyFont="1" applyFill="1" applyBorder="1" applyAlignment="1">
      <alignment horizontal="center" vertical="center" wrapText="1"/>
    </xf>
    <xf numFmtId="0" fontId="18" fillId="9" borderId="2" xfId="1" applyFont="1" applyFill="1" applyBorder="1" applyAlignment="1">
      <alignment horizontal="center" vertical="center" wrapText="1"/>
    </xf>
    <xf numFmtId="0" fontId="76" fillId="0" borderId="0" xfId="3" applyFont="1" applyAlignment="1" applyProtection="1"/>
    <xf numFmtId="49" fontId="5" fillId="2" borderId="1" xfId="1" applyNumberFormat="1" applyFont="1" applyFill="1" applyBorder="1" applyAlignment="1" applyProtection="1">
      <alignment horizontal="center" wrapText="1"/>
      <protection locked="0"/>
    </xf>
    <xf numFmtId="0" fontId="5" fillId="0" borderId="0" xfId="1" applyFont="1" applyAlignment="1">
      <alignment horizontal="left"/>
    </xf>
    <xf numFmtId="0" fontId="18" fillId="2" borderId="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9" borderId="5" xfId="1" applyFont="1" applyFill="1" applyBorder="1" applyAlignment="1">
      <alignment horizontal="center" wrapText="1"/>
    </xf>
    <xf numFmtId="0" fontId="18" fillId="9" borderId="16" xfId="1" applyFont="1" applyFill="1" applyBorder="1" applyAlignment="1">
      <alignment horizontal="center" wrapText="1"/>
    </xf>
    <xf numFmtId="165" fontId="5" fillId="2" borderId="12" xfId="1" applyNumberFormat="1" applyFont="1" applyFill="1" applyBorder="1" applyAlignment="1" applyProtection="1">
      <alignment horizontal="left" vertical="center" wrapText="1"/>
      <protection locked="0"/>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18" fillId="0" borderId="10" xfId="1" applyFont="1" applyBorder="1" applyAlignment="1">
      <alignment horizontal="right"/>
    </xf>
    <xf numFmtId="0" fontId="18" fillId="0" borderId="12" xfId="1" applyFont="1" applyBorder="1" applyAlignment="1">
      <alignment horizontal="right"/>
    </xf>
    <xf numFmtId="0" fontId="18" fillId="0" borderId="15" xfId="1" applyFont="1" applyBorder="1" applyAlignment="1">
      <alignment horizontal="right"/>
    </xf>
    <xf numFmtId="0" fontId="18" fillId="9" borderId="5" xfId="1" applyFont="1" applyFill="1" applyBorder="1" applyAlignment="1">
      <alignment horizontal="center" vertical="center"/>
    </xf>
    <xf numFmtId="0" fontId="18" fillId="9" borderId="6" xfId="1" applyFont="1" applyFill="1" applyBorder="1" applyAlignment="1">
      <alignment horizontal="center" vertical="center"/>
    </xf>
    <xf numFmtId="0" fontId="18" fillId="9" borderId="16" xfId="1" applyFont="1" applyFill="1" applyBorder="1" applyAlignment="1">
      <alignment horizontal="center" vertical="center"/>
    </xf>
    <xf numFmtId="0" fontId="18" fillId="11" borderId="10" xfId="1" applyFont="1" applyFill="1" applyBorder="1" applyAlignment="1">
      <alignment horizontal="center" vertical="center"/>
    </xf>
    <xf numFmtId="0" fontId="18" fillId="11" borderId="15" xfId="1" applyFont="1" applyFill="1" applyBorder="1" applyAlignment="1">
      <alignment horizontal="center" vertical="center"/>
    </xf>
    <xf numFmtId="0" fontId="18" fillId="10" borderId="10" xfId="1" applyFont="1" applyFill="1" applyBorder="1" applyAlignment="1">
      <alignment horizontal="center" vertical="center"/>
    </xf>
    <xf numFmtId="0" fontId="18" fillId="10" borderId="15" xfId="1" applyFont="1" applyFill="1" applyBorder="1" applyAlignment="1">
      <alignment horizontal="center" vertical="center"/>
    </xf>
    <xf numFmtId="0" fontId="18" fillId="7" borderId="10" xfId="1" applyFont="1" applyFill="1" applyBorder="1" applyAlignment="1">
      <alignment horizontal="center" vertical="center"/>
    </xf>
    <xf numFmtId="0" fontId="18" fillId="7" borderId="15" xfId="1" applyFont="1" applyFill="1" applyBorder="1" applyAlignment="1">
      <alignment horizontal="center" vertical="center"/>
    </xf>
    <xf numFmtId="0" fontId="18" fillId="9" borderId="7" xfId="1" applyFont="1" applyFill="1" applyBorder="1" applyAlignment="1">
      <alignment horizontal="center" vertical="center"/>
    </xf>
    <xf numFmtId="0" fontId="18" fillId="9" borderId="2" xfId="1" applyFont="1" applyFill="1" applyBorder="1" applyAlignment="1">
      <alignment horizontal="center" vertical="center"/>
    </xf>
    <xf numFmtId="0" fontId="18" fillId="9" borderId="11" xfId="1" applyFont="1" applyFill="1" applyBorder="1" applyAlignment="1">
      <alignment horizontal="center" vertical="center"/>
    </xf>
    <xf numFmtId="0" fontId="4" fillId="0" borderId="10" xfId="1" applyBorder="1" applyAlignment="1" applyProtection="1">
      <alignment horizontal="left" wrapText="1"/>
      <protection locked="0"/>
    </xf>
    <xf numFmtId="0" fontId="4" fillId="0" borderId="12" xfId="1" applyBorder="1" applyAlignment="1" applyProtection="1">
      <alignment horizontal="left" wrapText="1"/>
      <protection locked="0"/>
    </xf>
    <xf numFmtId="0" fontId="4" fillId="0" borderId="15" xfId="1" applyBorder="1" applyAlignment="1" applyProtection="1">
      <alignment horizontal="left" wrapText="1"/>
      <protection locked="0"/>
    </xf>
    <xf numFmtId="0" fontId="4" fillId="0" borderId="0" xfId="1" applyAlignment="1">
      <alignment horizontal="center"/>
    </xf>
    <xf numFmtId="0" fontId="8" fillId="0" borderId="0" xfId="1" applyFont="1" applyAlignment="1">
      <alignment horizontal="center"/>
    </xf>
    <xf numFmtId="0" fontId="4" fillId="0" borderId="0" xfId="1" applyAlignment="1">
      <alignment wrapText="1"/>
    </xf>
    <xf numFmtId="0" fontId="27" fillId="0" borderId="0" xfId="36" applyAlignment="1" applyProtection="1">
      <alignment horizontal="left"/>
    </xf>
    <xf numFmtId="0" fontId="15" fillId="0" borderId="0" xfId="1" applyFont="1" applyAlignment="1">
      <alignment horizontal="right" wrapText="1"/>
    </xf>
    <xf numFmtId="0" fontId="0" fillId="0" borderId="12" xfId="0" applyBorder="1" applyAlignment="1">
      <alignment horizontal="left" wrapText="1"/>
    </xf>
    <xf numFmtId="0" fontId="0" fillId="0" borderId="15" xfId="0" applyBorder="1" applyAlignment="1">
      <alignment horizontal="left" wrapText="1"/>
    </xf>
    <xf numFmtId="0" fontId="0" fillId="0" borderId="12" xfId="0" applyBorder="1" applyAlignment="1">
      <alignment horizontal="left"/>
    </xf>
    <xf numFmtId="0" fontId="0" fillId="0" borderId="15" xfId="0" applyBorder="1" applyAlignment="1">
      <alignment horizontal="left"/>
    </xf>
    <xf numFmtId="0" fontId="0" fillId="0" borderId="0" xfId="0" applyAlignment="1">
      <alignment horizontal="right"/>
    </xf>
    <xf numFmtId="0" fontId="7" fillId="0" borderId="1" xfId="0" applyFont="1" applyBorder="1" applyAlignment="1">
      <alignment horizontal="center"/>
    </xf>
    <xf numFmtId="0" fontId="43" fillId="0" borderId="14" xfId="0" applyFont="1" applyBorder="1" applyAlignment="1">
      <alignment horizontal="center" wrapText="1"/>
    </xf>
    <xf numFmtId="0" fontId="43" fillId="0" borderId="11" xfId="0" applyFont="1" applyBorder="1" applyAlignment="1">
      <alignment horizontal="center" wrapText="1"/>
    </xf>
    <xf numFmtId="0" fontId="34" fillId="0" borderId="1" xfId="0" applyFont="1" applyBorder="1" applyAlignment="1">
      <alignment horizontal="left"/>
    </xf>
    <xf numFmtId="0" fontId="43" fillId="0" borderId="14"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 fillId="0" borderId="0" xfId="0" applyFont="1" applyAlignment="1">
      <alignment horizontal="center"/>
    </xf>
    <xf numFmtId="0" fontId="5" fillId="0" borderId="1" xfId="1" applyFont="1" applyBorder="1" applyAlignment="1">
      <alignment horizontal="left"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9" borderId="10" xfId="1" applyFont="1" applyFill="1" applyBorder="1" applyAlignment="1">
      <alignment horizontal="center"/>
    </xf>
    <xf numFmtId="0" fontId="7" fillId="9" borderId="15" xfId="1" applyFont="1" applyFill="1" applyBorder="1" applyAlignment="1">
      <alignment horizontal="center"/>
    </xf>
    <xf numFmtId="0" fontId="7" fillId="10" borderId="10" xfId="1" applyFont="1" applyFill="1" applyBorder="1" applyAlignment="1">
      <alignment horizontal="center"/>
    </xf>
    <xf numFmtId="0" fontId="7" fillId="10" borderId="15" xfId="1" applyFont="1" applyFill="1" applyBorder="1" applyAlignment="1">
      <alignment horizontal="center"/>
    </xf>
    <xf numFmtId="0" fontId="7" fillId="7" borderId="10" xfId="1" applyFont="1" applyFill="1" applyBorder="1" applyAlignment="1">
      <alignment horizontal="center"/>
    </xf>
    <xf numFmtId="0" fontId="7" fillId="7" borderId="15" xfId="1" applyFont="1" applyFill="1" applyBorder="1" applyAlignment="1">
      <alignment horizontal="center"/>
    </xf>
    <xf numFmtId="0" fontId="7" fillId="9" borderId="7" xfId="1" applyFont="1" applyFill="1" applyBorder="1" applyAlignment="1">
      <alignment horizontal="center"/>
    </xf>
    <xf numFmtId="0" fontId="7" fillId="9" borderId="2" xfId="1" applyFont="1" applyFill="1" applyBorder="1" applyAlignment="1">
      <alignment horizontal="center"/>
    </xf>
    <xf numFmtId="0" fontId="7" fillId="9" borderId="11" xfId="1" applyFont="1" applyFill="1" applyBorder="1" applyAlignment="1">
      <alignment horizontal="center"/>
    </xf>
    <xf numFmtId="0" fontId="7" fillId="11" borderId="10" xfId="1" applyFont="1" applyFill="1" applyBorder="1" applyAlignment="1">
      <alignment horizontal="center"/>
    </xf>
    <xf numFmtId="0" fontId="7" fillId="11" borderId="15" xfId="1" applyFont="1" applyFill="1" applyBorder="1" applyAlignment="1">
      <alignment horizontal="center"/>
    </xf>
    <xf numFmtId="0" fontId="0" fillId="0" borderId="10" xfId="0" applyBorder="1" applyAlignment="1">
      <alignment horizontal="left" wrapText="1"/>
    </xf>
    <xf numFmtId="0" fontId="34" fillId="0" borderId="0" xfId="0" applyFont="1" applyAlignment="1">
      <alignment horizontal="left"/>
    </xf>
    <xf numFmtId="0" fontId="43" fillId="0" borderId="14"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1" xfId="0" applyFont="1" applyBorder="1" applyAlignment="1">
      <alignment horizontal="center" vertical="center" wrapText="1"/>
    </xf>
    <xf numFmtId="0" fontId="20" fillId="0" borderId="0" xfId="1" applyFont="1" applyAlignment="1">
      <alignment horizontal="left"/>
    </xf>
    <xf numFmtId="0" fontId="7" fillId="0" borderId="10" xfId="1" applyFont="1" applyBorder="1" applyAlignment="1">
      <alignment horizontal="right"/>
    </xf>
    <xf numFmtId="0" fontId="7" fillId="0" borderId="12" xfId="1" applyFont="1" applyBorder="1" applyAlignment="1">
      <alignment horizontal="right"/>
    </xf>
    <xf numFmtId="0" fontId="7" fillId="0" borderId="15" xfId="1" applyFont="1" applyBorder="1" applyAlignment="1">
      <alignment horizontal="right"/>
    </xf>
    <xf numFmtId="0" fontId="16" fillId="0" borderId="0" xfId="0" applyFont="1" applyAlignment="1">
      <alignment horizontal="left"/>
    </xf>
    <xf numFmtId="0" fontId="30" fillId="9" borderId="16" xfId="1" applyFont="1" applyFill="1" applyBorder="1" applyAlignment="1">
      <alignment horizontal="center" vertical="center" wrapText="1"/>
    </xf>
    <xf numFmtId="0" fontId="7" fillId="0" borderId="0" xfId="1" applyFont="1" applyAlignment="1">
      <alignment horizontal="center" vertical="center"/>
    </xf>
    <xf numFmtId="0" fontId="7" fillId="0" borderId="4" xfId="1" applyFont="1" applyBorder="1" applyAlignment="1">
      <alignment horizontal="center" vertical="center"/>
    </xf>
    <xf numFmtId="0" fontId="0" fillId="0" borderId="10" xfId="0" applyBorder="1" applyAlignment="1">
      <alignment horizontal="left"/>
    </xf>
    <xf numFmtId="0" fontId="23" fillId="0" borderId="0" xfId="3" applyBorder="1" applyAlignment="1">
      <alignment horizontal="center"/>
    </xf>
    <xf numFmtId="0" fontId="23" fillId="0" borderId="0" xfId="3" applyBorder="1" applyAlignment="1" applyProtection="1">
      <alignment horizontal="left" wrapText="1"/>
    </xf>
    <xf numFmtId="165" fontId="5" fillId="0" borderId="0" xfId="0" applyNumberFormat="1" applyFont="1" applyAlignment="1">
      <alignment horizontal="center"/>
    </xf>
    <xf numFmtId="0" fontId="39" fillId="0" borderId="0" xfId="0" applyFont="1" applyAlignment="1">
      <alignment horizontal="left" wrapText="1"/>
    </xf>
    <xf numFmtId="0" fontId="5" fillId="0" borderId="0" xfId="0" applyFont="1" applyAlignment="1">
      <alignment horizontal="center" vertical="center" wrapText="1"/>
    </xf>
    <xf numFmtId="0" fontId="18" fillId="9" borderId="10" xfId="0" applyFont="1" applyFill="1" applyBorder="1" applyAlignment="1">
      <alignment horizontal="left"/>
    </xf>
    <xf numFmtId="0" fontId="18" fillId="9" borderId="15" xfId="0" applyFont="1" applyFill="1" applyBorder="1" applyAlignment="1">
      <alignment horizontal="left"/>
    </xf>
    <xf numFmtId="0" fontId="7" fillId="9" borderId="12" xfId="0" applyFont="1" applyFill="1" applyBorder="1" applyAlignment="1">
      <alignment horizontal="center"/>
    </xf>
    <xf numFmtId="0" fontId="7" fillId="9" borderId="15" xfId="0" applyFont="1" applyFill="1" applyBorder="1" applyAlignment="1">
      <alignment horizontal="center"/>
    </xf>
    <xf numFmtId="0" fontId="7" fillId="9" borderId="1" xfId="0" applyFont="1" applyFill="1" applyBorder="1" applyAlignment="1">
      <alignment horizontal="center"/>
    </xf>
    <xf numFmtId="0" fontId="7" fillId="9" borderId="2" xfId="0" applyFont="1" applyFill="1" applyBorder="1" applyAlignment="1">
      <alignment horizontal="center"/>
    </xf>
    <xf numFmtId="0" fontId="40" fillId="0" borderId="0" xfId="0" applyFont="1" applyAlignment="1">
      <alignment horizontal="left"/>
    </xf>
    <xf numFmtId="0" fontId="18" fillId="9" borderId="14"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wrapText="1"/>
    </xf>
    <xf numFmtId="0" fontId="7" fillId="9" borderId="1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5" fillId="9" borderId="10" xfId="0" applyFont="1" applyFill="1" applyBorder="1" applyAlignment="1">
      <alignment horizontal="center"/>
    </xf>
    <xf numFmtId="0" fontId="5" fillId="9" borderId="15" xfId="0" applyFont="1" applyFill="1" applyBorder="1" applyAlignment="1">
      <alignment horizontal="center"/>
    </xf>
    <xf numFmtId="0" fontId="0" fillId="0" borderId="0" xfId="0" applyAlignment="1">
      <alignment horizontal="left"/>
    </xf>
    <xf numFmtId="0" fontId="18" fillId="0" borderId="12" xfId="0" applyFont="1" applyBorder="1" applyAlignment="1">
      <alignment horizontal="left" vertical="center"/>
    </xf>
    <xf numFmtId="0" fontId="4" fillId="0" borderId="0" xfId="0" applyFont="1" applyAlignment="1">
      <alignment horizontal="left" vertical="center" wrapText="1"/>
    </xf>
    <xf numFmtId="0" fontId="7" fillId="9" borderId="10"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5" xfId="0" applyFont="1" applyFill="1" applyBorder="1" applyAlignment="1">
      <alignment horizontal="center" vertical="center"/>
    </xf>
    <xf numFmtId="0" fontId="4" fillId="9" borderId="10" xfId="0" applyFont="1" applyFill="1" applyBorder="1" applyAlignment="1">
      <alignment horizontal="center"/>
    </xf>
    <xf numFmtId="0" fontId="4" fillId="9" borderId="12" xfId="0" applyFont="1" applyFill="1" applyBorder="1" applyAlignment="1">
      <alignment horizontal="center"/>
    </xf>
    <xf numFmtId="0" fontId="4" fillId="9" borderId="15" xfId="0" applyFont="1" applyFill="1" applyBorder="1" applyAlignment="1">
      <alignment horizontal="center"/>
    </xf>
    <xf numFmtId="0" fontId="18" fillId="0" borderId="1" xfId="0" applyFont="1" applyBorder="1" applyAlignment="1">
      <alignment horizontal="left" vertical="center" wrapText="1"/>
    </xf>
    <xf numFmtId="0" fontId="18" fillId="9" borderId="10" xfId="0" applyFont="1" applyFill="1" applyBorder="1" applyAlignment="1">
      <alignment horizontal="right"/>
    </xf>
    <xf numFmtId="0" fontId="18" fillId="9" borderId="15" xfId="0" applyFont="1" applyFill="1" applyBorder="1" applyAlignment="1">
      <alignment horizontal="right"/>
    </xf>
    <xf numFmtId="0" fontId="5" fillId="9" borderId="1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42" fillId="0" borderId="10" xfId="0" applyFont="1" applyBorder="1" applyAlignment="1">
      <alignment horizontal="left"/>
    </xf>
    <xf numFmtId="0" fontId="42" fillId="0" borderId="12" xfId="0" applyFont="1" applyBorder="1" applyAlignment="1">
      <alignment horizontal="left"/>
    </xf>
    <xf numFmtId="0" fontId="42" fillId="0" borderId="15" xfId="0" applyFont="1" applyBorder="1" applyAlignment="1">
      <alignment horizontal="left"/>
    </xf>
    <xf numFmtId="0" fontId="7" fillId="9" borderId="10" xfId="0" applyFont="1" applyFill="1" applyBorder="1" applyAlignment="1">
      <alignment horizontal="left" wrapText="1"/>
    </xf>
    <xf numFmtId="0" fontId="7" fillId="9" borderId="12" xfId="0" applyFont="1" applyFill="1" applyBorder="1" applyAlignment="1">
      <alignment horizontal="left" wrapText="1"/>
    </xf>
    <xf numFmtId="0" fontId="7" fillId="9" borderId="15" xfId="0" applyFont="1" applyFill="1" applyBorder="1" applyAlignment="1">
      <alignment horizontal="left" wrapText="1"/>
    </xf>
    <xf numFmtId="0" fontId="30" fillId="0" borderId="0" xfId="0" applyFont="1" applyAlignment="1">
      <alignment horizontal="left" vertical="center" wrapText="1"/>
    </xf>
    <xf numFmtId="0" fontId="5" fillId="9" borderId="12" xfId="0" applyFont="1" applyFill="1" applyBorder="1" applyAlignment="1">
      <alignment horizontal="center"/>
    </xf>
    <xf numFmtId="0" fontId="20" fillId="9" borderId="5" xfId="0" applyFont="1" applyFill="1" applyBorder="1" applyAlignment="1">
      <alignment horizontal="center"/>
    </xf>
    <xf numFmtId="0" fontId="20" fillId="9" borderId="6" xfId="0" applyFont="1" applyFill="1" applyBorder="1" applyAlignment="1">
      <alignment horizontal="center"/>
    </xf>
    <xf numFmtId="0" fontId="20" fillId="9" borderId="16" xfId="0" applyFont="1" applyFill="1" applyBorder="1" applyAlignment="1">
      <alignment horizontal="center"/>
    </xf>
    <xf numFmtId="0" fontId="20" fillId="9" borderId="7" xfId="0" applyFont="1" applyFill="1" applyBorder="1" applyAlignment="1">
      <alignment horizontal="center"/>
    </xf>
    <xf numFmtId="0" fontId="20" fillId="9" borderId="1" xfId="0" applyFont="1" applyFill="1" applyBorder="1" applyAlignment="1">
      <alignment horizontal="center"/>
    </xf>
    <xf numFmtId="0" fontId="20" fillId="9" borderId="2" xfId="0"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15" xfId="0" applyFont="1" applyBorder="1" applyAlignment="1">
      <alignment horizontal="center"/>
    </xf>
    <xf numFmtId="0" fontId="39" fillId="9" borderId="10" xfId="0" applyFont="1" applyFill="1" applyBorder="1" applyAlignment="1">
      <alignment horizontal="center" vertical="center" wrapText="1"/>
    </xf>
    <xf numFmtId="0" fontId="39" fillId="9" borderId="12" xfId="0" applyFont="1" applyFill="1" applyBorder="1" applyAlignment="1">
      <alignment horizontal="center" vertical="center" wrapText="1"/>
    </xf>
    <xf numFmtId="0" fontId="39" fillId="9" borderId="15" xfId="0" applyFont="1" applyFill="1" applyBorder="1" applyAlignment="1">
      <alignment horizontal="center" vertical="center" wrapText="1"/>
    </xf>
    <xf numFmtId="0" fontId="5" fillId="0" borderId="14"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65" fillId="11" borderId="10" xfId="0" applyFont="1" applyFill="1" applyBorder="1" applyAlignment="1">
      <alignment horizontal="center"/>
    </xf>
    <xf numFmtId="0" fontId="65" fillId="11" borderId="12" xfId="0" applyFont="1" applyFill="1" applyBorder="1" applyAlignment="1">
      <alignment horizontal="center"/>
    </xf>
    <xf numFmtId="0" fontId="65" fillId="11" borderId="15" xfId="0" applyFont="1" applyFill="1" applyBorder="1" applyAlignment="1">
      <alignment horizontal="center"/>
    </xf>
    <xf numFmtId="0" fontId="5" fillId="11" borderId="10" xfId="0" applyFont="1" applyFill="1" applyBorder="1" applyAlignment="1">
      <alignment horizontal="center"/>
    </xf>
    <xf numFmtId="0" fontId="5" fillId="11" borderId="12" xfId="0" applyFont="1" applyFill="1" applyBorder="1" applyAlignment="1">
      <alignment horizontal="center"/>
    </xf>
    <xf numFmtId="0" fontId="5" fillId="11" borderId="15" xfId="0" applyFont="1" applyFill="1" applyBorder="1" applyAlignment="1">
      <alignment horizontal="center"/>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0" fontId="5" fillId="2" borderId="15" xfId="0" applyFont="1" applyFill="1" applyBorder="1" applyAlignment="1">
      <alignment horizontal="center" wrapText="1"/>
    </xf>
    <xf numFmtId="0" fontId="39" fillId="9" borderId="10" xfId="0" applyFont="1" applyFill="1" applyBorder="1" applyAlignment="1">
      <alignment horizontal="center" wrapText="1"/>
    </xf>
    <xf numFmtId="0" fontId="39" fillId="9" borderId="12" xfId="0" applyFont="1" applyFill="1" applyBorder="1" applyAlignment="1">
      <alignment horizontal="center" wrapText="1"/>
    </xf>
    <xf numFmtId="0" fontId="39" fillId="9" borderId="15" xfId="0" applyFont="1" applyFill="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39" fillId="0" borderId="0" xfId="0" applyFont="1" applyAlignment="1">
      <alignment horizontal="center"/>
    </xf>
    <xf numFmtId="0" fontId="45" fillId="0" borderId="4" xfId="0" applyFont="1" applyBorder="1" applyAlignment="1">
      <alignment horizontal="center" textRotation="90"/>
    </xf>
    <xf numFmtId="0" fontId="45" fillId="0" borderId="2" xfId="0" applyFont="1" applyBorder="1" applyAlignment="1">
      <alignment horizontal="center" textRotation="90"/>
    </xf>
    <xf numFmtId="0" fontId="45" fillId="0" borderId="16" xfId="0" applyFont="1" applyBorder="1" applyAlignment="1">
      <alignment horizontal="center" textRotation="90"/>
    </xf>
    <xf numFmtId="0" fontId="18" fillId="0" borderId="0" xfId="0" applyFont="1" applyAlignment="1">
      <alignment horizontal="center"/>
    </xf>
    <xf numFmtId="0" fontId="5" fillId="0" borderId="0" xfId="0" applyFont="1" applyAlignment="1">
      <alignment horizontal="left"/>
    </xf>
    <xf numFmtId="0" fontId="7" fillId="0" borderId="36" xfId="0" applyFont="1" applyBorder="1" applyAlignment="1">
      <alignment horizontal="center"/>
    </xf>
    <xf numFmtId="0" fontId="7" fillId="0" borderId="38" xfId="0" applyFont="1" applyBorder="1" applyAlignment="1">
      <alignment horizontal="center"/>
    </xf>
    <xf numFmtId="0" fontId="7" fillId="0" borderId="40" xfId="0" applyFont="1" applyBorder="1" applyAlignment="1">
      <alignment horizontal="center"/>
    </xf>
    <xf numFmtId="0" fontId="7" fillId="0" borderId="39" xfId="0" applyFont="1" applyBorder="1" applyAlignment="1">
      <alignment horizontal="center"/>
    </xf>
    <xf numFmtId="0" fontId="43" fillId="0" borderId="14" xfId="0" applyFont="1" applyBorder="1" applyAlignment="1">
      <alignment horizontal="center" vertical="center"/>
    </xf>
    <xf numFmtId="0" fontId="43" fillId="0" borderId="3" xfId="0" applyFont="1" applyBorder="1" applyAlignment="1">
      <alignment horizontal="center" vertical="center"/>
    </xf>
    <xf numFmtId="0" fontId="43" fillId="0" borderId="7"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left" wrapText="1"/>
    </xf>
    <xf numFmtId="0" fontId="4" fillId="0" borderId="9" xfId="0" applyFont="1" applyBorder="1" applyAlignment="1">
      <alignment horizontal="left"/>
    </xf>
    <xf numFmtId="0" fontId="4" fillId="0" borderId="0" xfId="0" applyFont="1" applyAlignment="1">
      <alignment horizontal="left"/>
    </xf>
    <xf numFmtId="0" fontId="5" fillId="0" borderId="0" xfId="0" applyFont="1" applyAlignment="1">
      <alignment horizontal="center"/>
    </xf>
  </cellXfs>
  <cellStyles count="1082">
    <cellStyle name="Currency [0] 2" xfId="32" xr:uid="{00000000-0005-0000-0000-000000000000}"/>
    <cellStyle name="Currency [0] 2 2" xfId="33" xr:uid="{00000000-0005-0000-0000-000001000000}"/>
    <cellStyle name="Currency 2" xfId="34" xr:uid="{00000000-0005-0000-0000-000002000000}"/>
    <cellStyle name="Currency 2 2" xfId="35" xr:uid="{00000000-0005-0000-0000-000003000000}"/>
    <cellStyle name="Hyperlink" xfId="3" builtinId="8"/>
    <cellStyle name="Hyperlink 2" xfId="36" xr:uid="{00000000-0005-0000-0000-000005000000}"/>
    <cellStyle name="Hyperlink 3" xfId="37" xr:uid="{00000000-0005-0000-0000-000006000000}"/>
    <cellStyle name="Hyperlink 4" xfId="12" xr:uid="{00000000-0005-0000-0000-000007000000}"/>
    <cellStyle name="Normal" xfId="0" builtinId="0"/>
    <cellStyle name="Normal 10" xfId="1080" xr:uid="{B79002D5-7688-4937-A1CE-198ED7B61B89}"/>
    <cellStyle name="Normal 10 2" xfId="1081" xr:uid="{7BEED860-764C-4947-9236-7BDFDB4DCB2B}"/>
    <cellStyle name="Normal 2" xfId="1" xr:uid="{00000000-0005-0000-0000-000009000000}"/>
    <cellStyle name="Normal 2 2" xfId="5" xr:uid="{00000000-0005-0000-0000-00000A000000}"/>
    <cellStyle name="Normal 2 2 2" xfId="6" xr:uid="{00000000-0005-0000-0000-00000B000000}"/>
    <cellStyle name="Normal 2 3" xfId="7" xr:uid="{00000000-0005-0000-0000-00000C000000}"/>
    <cellStyle name="Normal 2 4" xfId="25" xr:uid="{00000000-0005-0000-0000-00000D000000}"/>
    <cellStyle name="Normal 2 4 2" xfId="30" xr:uid="{00000000-0005-0000-0000-00000E000000}"/>
    <cellStyle name="Normal 2 5" xfId="38" xr:uid="{00000000-0005-0000-0000-00000F000000}"/>
    <cellStyle name="Normal 2 6" xfId="4" xr:uid="{00000000-0005-0000-0000-000010000000}"/>
    <cellStyle name="Normal 3" xfId="8" xr:uid="{00000000-0005-0000-0000-000011000000}"/>
    <cellStyle name="Normal 3 10" xfId="42" xr:uid="{00000000-0005-0000-0000-000012000000}"/>
    <cellStyle name="Normal 3 10 2" xfId="396" xr:uid="{00000000-0005-0000-0000-000013000000}"/>
    <cellStyle name="Normal 3 10 2 2" xfId="921" xr:uid="{00000000-0005-0000-0000-000014000000}"/>
    <cellStyle name="Normal 3 10 3" xfId="220" xr:uid="{00000000-0005-0000-0000-000015000000}"/>
    <cellStyle name="Normal 3 10 3 2" xfId="746" xr:uid="{00000000-0005-0000-0000-000016000000}"/>
    <cellStyle name="Normal 3 10 4" xfId="571" xr:uid="{00000000-0005-0000-0000-000017000000}"/>
    <cellStyle name="Normal 3 11" xfId="378" xr:uid="{00000000-0005-0000-0000-000018000000}"/>
    <cellStyle name="Normal 3 11 2" xfId="903" xr:uid="{00000000-0005-0000-0000-000019000000}"/>
    <cellStyle name="Normal 3 12" xfId="202" xr:uid="{00000000-0005-0000-0000-00001A000000}"/>
    <cellStyle name="Normal 3 12 2" xfId="728" xr:uid="{00000000-0005-0000-0000-00001B000000}"/>
    <cellStyle name="Normal 3 13" xfId="553" xr:uid="{00000000-0005-0000-0000-00001C000000}"/>
    <cellStyle name="Normal 3 2" xfId="14" xr:uid="{00000000-0005-0000-0000-00001D000000}"/>
    <cellStyle name="Normal 3 2 10" xfId="205" xr:uid="{00000000-0005-0000-0000-00001E000000}"/>
    <cellStyle name="Normal 3 2 10 2" xfId="731" xr:uid="{00000000-0005-0000-0000-00001F000000}"/>
    <cellStyle name="Normal 3 2 11" xfId="556" xr:uid="{00000000-0005-0000-0000-000020000000}"/>
    <cellStyle name="Normal 3 2 2" xfId="28" xr:uid="{00000000-0005-0000-0000-000021000000}"/>
    <cellStyle name="Normal 3 2 3" xfId="24" xr:uid="{00000000-0005-0000-0000-000022000000}"/>
    <cellStyle name="Normal 3 2 3 2" xfId="43" xr:uid="{00000000-0005-0000-0000-000023000000}"/>
    <cellStyle name="Normal 3 2 3 2 2" xfId="44" xr:uid="{00000000-0005-0000-0000-000024000000}"/>
    <cellStyle name="Normal 3 2 3 2 2 2" xfId="45" xr:uid="{00000000-0005-0000-0000-000025000000}"/>
    <cellStyle name="Normal 3 2 3 2 2 2 2" xfId="399" xr:uid="{00000000-0005-0000-0000-000026000000}"/>
    <cellStyle name="Normal 3 2 3 2 2 2 2 2" xfId="924" xr:uid="{00000000-0005-0000-0000-000027000000}"/>
    <cellStyle name="Normal 3 2 3 2 2 2 3" xfId="223" xr:uid="{00000000-0005-0000-0000-000028000000}"/>
    <cellStyle name="Normal 3 2 3 2 2 2 3 2" xfId="749" xr:uid="{00000000-0005-0000-0000-000029000000}"/>
    <cellStyle name="Normal 3 2 3 2 2 2 4" xfId="574" xr:uid="{00000000-0005-0000-0000-00002A000000}"/>
    <cellStyle name="Normal 3 2 3 2 2 3" xfId="398" xr:uid="{00000000-0005-0000-0000-00002B000000}"/>
    <cellStyle name="Normal 3 2 3 2 2 3 2" xfId="923" xr:uid="{00000000-0005-0000-0000-00002C000000}"/>
    <cellStyle name="Normal 3 2 3 2 2 4" xfId="222" xr:uid="{00000000-0005-0000-0000-00002D000000}"/>
    <cellStyle name="Normal 3 2 3 2 2 4 2" xfId="748" xr:uid="{00000000-0005-0000-0000-00002E000000}"/>
    <cellStyle name="Normal 3 2 3 2 2 5" xfId="573" xr:uid="{00000000-0005-0000-0000-00002F000000}"/>
    <cellStyle name="Normal 3 2 3 2 3" xfId="46" xr:uid="{00000000-0005-0000-0000-000030000000}"/>
    <cellStyle name="Normal 3 2 3 2 3 2" xfId="47" xr:uid="{00000000-0005-0000-0000-000031000000}"/>
    <cellStyle name="Normal 3 2 3 2 3 2 2" xfId="401" xr:uid="{00000000-0005-0000-0000-000032000000}"/>
    <cellStyle name="Normal 3 2 3 2 3 2 2 2" xfId="926" xr:uid="{00000000-0005-0000-0000-000033000000}"/>
    <cellStyle name="Normal 3 2 3 2 3 2 3" xfId="225" xr:uid="{00000000-0005-0000-0000-000034000000}"/>
    <cellStyle name="Normal 3 2 3 2 3 2 3 2" xfId="751" xr:uid="{00000000-0005-0000-0000-000035000000}"/>
    <cellStyle name="Normal 3 2 3 2 3 2 4" xfId="576" xr:uid="{00000000-0005-0000-0000-000036000000}"/>
    <cellStyle name="Normal 3 2 3 2 3 3" xfId="400" xr:uid="{00000000-0005-0000-0000-000037000000}"/>
    <cellStyle name="Normal 3 2 3 2 3 3 2" xfId="925" xr:uid="{00000000-0005-0000-0000-000038000000}"/>
    <cellStyle name="Normal 3 2 3 2 3 4" xfId="224" xr:uid="{00000000-0005-0000-0000-000039000000}"/>
    <cellStyle name="Normal 3 2 3 2 3 4 2" xfId="750" xr:uid="{00000000-0005-0000-0000-00003A000000}"/>
    <cellStyle name="Normal 3 2 3 2 3 5" xfId="575" xr:uid="{00000000-0005-0000-0000-00003B000000}"/>
    <cellStyle name="Normal 3 2 3 2 4" xfId="48" xr:uid="{00000000-0005-0000-0000-00003C000000}"/>
    <cellStyle name="Normal 3 2 3 2 4 2" xfId="402" xr:uid="{00000000-0005-0000-0000-00003D000000}"/>
    <cellStyle name="Normal 3 2 3 2 4 2 2" xfId="927" xr:uid="{00000000-0005-0000-0000-00003E000000}"/>
    <cellStyle name="Normal 3 2 3 2 4 3" xfId="226" xr:uid="{00000000-0005-0000-0000-00003F000000}"/>
    <cellStyle name="Normal 3 2 3 2 4 3 2" xfId="752" xr:uid="{00000000-0005-0000-0000-000040000000}"/>
    <cellStyle name="Normal 3 2 3 2 4 4" xfId="577" xr:uid="{00000000-0005-0000-0000-000041000000}"/>
    <cellStyle name="Normal 3 2 3 2 5" xfId="397" xr:uid="{00000000-0005-0000-0000-000042000000}"/>
    <cellStyle name="Normal 3 2 3 2 5 2" xfId="922" xr:uid="{00000000-0005-0000-0000-000043000000}"/>
    <cellStyle name="Normal 3 2 3 2 6" xfId="221" xr:uid="{00000000-0005-0000-0000-000044000000}"/>
    <cellStyle name="Normal 3 2 3 2 6 2" xfId="747" xr:uid="{00000000-0005-0000-0000-000045000000}"/>
    <cellStyle name="Normal 3 2 3 2 7" xfId="572" xr:uid="{00000000-0005-0000-0000-000046000000}"/>
    <cellStyle name="Normal 3 2 3 3" xfId="49" xr:uid="{00000000-0005-0000-0000-000047000000}"/>
    <cellStyle name="Normal 3 2 3 3 2" xfId="50" xr:uid="{00000000-0005-0000-0000-000048000000}"/>
    <cellStyle name="Normal 3 2 3 3 2 2" xfId="404" xr:uid="{00000000-0005-0000-0000-000049000000}"/>
    <cellStyle name="Normal 3 2 3 3 2 2 2" xfId="929" xr:uid="{00000000-0005-0000-0000-00004A000000}"/>
    <cellStyle name="Normal 3 2 3 3 2 3" xfId="228" xr:uid="{00000000-0005-0000-0000-00004B000000}"/>
    <cellStyle name="Normal 3 2 3 3 2 3 2" xfId="754" xr:uid="{00000000-0005-0000-0000-00004C000000}"/>
    <cellStyle name="Normal 3 2 3 3 2 4" xfId="579" xr:uid="{00000000-0005-0000-0000-00004D000000}"/>
    <cellStyle name="Normal 3 2 3 3 3" xfId="403" xr:uid="{00000000-0005-0000-0000-00004E000000}"/>
    <cellStyle name="Normal 3 2 3 3 3 2" xfId="928" xr:uid="{00000000-0005-0000-0000-00004F000000}"/>
    <cellStyle name="Normal 3 2 3 3 4" xfId="227" xr:uid="{00000000-0005-0000-0000-000050000000}"/>
    <cellStyle name="Normal 3 2 3 3 4 2" xfId="753" xr:uid="{00000000-0005-0000-0000-000051000000}"/>
    <cellStyle name="Normal 3 2 3 3 5" xfId="578" xr:uid="{00000000-0005-0000-0000-000052000000}"/>
    <cellStyle name="Normal 3 2 3 4" xfId="51" xr:uid="{00000000-0005-0000-0000-000053000000}"/>
    <cellStyle name="Normal 3 2 3 4 2" xfId="52" xr:uid="{00000000-0005-0000-0000-000054000000}"/>
    <cellStyle name="Normal 3 2 3 4 2 2" xfId="406" xr:uid="{00000000-0005-0000-0000-000055000000}"/>
    <cellStyle name="Normal 3 2 3 4 2 2 2" xfId="931" xr:uid="{00000000-0005-0000-0000-000056000000}"/>
    <cellStyle name="Normal 3 2 3 4 2 3" xfId="230" xr:uid="{00000000-0005-0000-0000-000057000000}"/>
    <cellStyle name="Normal 3 2 3 4 2 3 2" xfId="756" xr:uid="{00000000-0005-0000-0000-000058000000}"/>
    <cellStyle name="Normal 3 2 3 4 2 4" xfId="581" xr:uid="{00000000-0005-0000-0000-000059000000}"/>
    <cellStyle name="Normal 3 2 3 4 3" xfId="405" xr:uid="{00000000-0005-0000-0000-00005A000000}"/>
    <cellStyle name="Normal 3 2 3 4 3 2" xfId="930" xr:uid="{00000000-0005-0000-0000-00005B000000}"/>
    <cellStyle name="Normal 3 2 3 4 4" xfId="229" xr:uid="{00000000-0005-0000-0000-00005C000000}"/>
    <cellStyle name="Normal 3 2 3 4 4 2" xfId="755" xr:uid="{00000000-0005-0000-0000-00005D000000}"/>
    <cellStyle name="Normal 3 2 3 4 5" xfId="580" xr:uid="{00000000-0005-0000-0000-00005E000000}"/>
    <cellStyle name="Normal 3 2 3 5" xfId="53" xr:uid="{00000000-0005-0000-0000-00005F000000}"/>
    <cellStyle name="Normal 3 2 3 5 2" xfId="407" xr:uid="{00000000-0005-0000-0000-000060000000}"/>
    <cellStyle name="Normal 3 2 3 5 2 2" xfId="932" xr:uid="{00000000-0005-0000-0000-000061000000}"/>
    <cellStyle name="Normal 3 2 3 5 3" xfId="231" xr:uid="{00000000-0005-0000-0000-000062000000}"/>
    <cellStyle name="Normal 3 2 3 5 3 2" xfId="757" xr:uid="{00000000-0005-0000-0000-000063000000}"/>
    <cellStyle name="Normal 3 2 3 5 4" xfId="582" xr:uid="{00000000-0005-0000-0000-000064000000}"/>
    <cellStyle name="Normal 3 2 3 6" xfId="389" xr:uid="{00000000-0005-0000-0000-000065000000}"/>
    <cellStyle name="Normal 3 2 3 6 2" xfId="914" xr:uid="{00000000-0005-0000-0000-000066000000}"/>
    <cellStyle name="Normal 3 2 3 7" xfId="213" xr:uid="{00000000-0005-0000-0000-000067000000}"/>
    <cellStyle name="Normal 3 2 3 7 2" xfId="739" xr:uid="{00000000-0005-0000-0000-000068000000}"/>
    <cellStyle name="Normal 3 2 3 8" xfId="564" xr:uid="{00000000-0005-0000-0000-000069000000}"/>
    <cellStyle name="Normal 3 2 4" xfId="20" xr:uid="{00000000-0005-0000-0000-00006A000000}"/>
    <cellStyle name="Normal 3 2 4 2" xfId="54" xr:uid="{00000000-0005-0000-0000-00006B000000}"/>
    <cellStyle name="Normal 3 2 4 2 2" xfId="55" xr:uid="{00000000-0005-0000-0000-00006C000000}"/>
    <cellStyle name="Normal 3 2 4 2 2 2" xfId="56" xr:uid="{00000000-0005-0000-0000-00006D000000}"/>
    <cellStyle name="Normal 3 2 4 2 2 2 2" xfId="410" xr:uid="{00000000-0005-0000-0000-00006E000000}"/>
    <cellStyle name="Normal 3 2 4 2 2 2 2 2" xfId="935" xr:uid="{00000000-0005-0000-0000-00006F000000}"/>
    <cellStyle name="Normal 3 2 4 2 2 2 3" xfId="234" xr:uid="{00000000-0005-0000-0000-000070000000}"/>
    <cellStyle name="Normal 3 2 4 2 2 2 3 2" xfId="760" xr:uid="{00000000-0005-0000-0000-000071000000}"/>
    <cellStyle name="Normal 3 2 4 2 2 2 4" xfId="585" xr:uid="{00000000-0005-0000-0000-000072000000}"/>
    <cellStyle name="Normal 3 2 4 2 2 3" xfId="409" xr:uid="{00000000-0005-0000-0000-000073000000}"/>
    <cellStyle name="Normal 3 2 4 2 2 3 2" xfId="934" xr:uid="{00000000-0005-0000-0000-000074000000}"/>
    <cellStyle name="Normal 3 2 4 2 2 4" xfId="233" xr:uid="{00000000-0005-0000-0000-000075000000}"/>
    <cellStyle name="Normal 3 2 4 2 2 4 2" xfId="759" xr:uid="{00000000-0005-0000-0000-000076000000}"/>
    <cellStyle name="Normal 3 2 4 2 2 5" xfId="584" xr:uid="{00000000-0005-0000-0000-000077000000}"/>
    <cellStyle name="Normal 3 2 4 2 3" xfId="57" xr:uid="{00000000-0005-0000-0000-000078000000}"/>
    <cellStyle name="Normal 3 2 4 2 3 2" xfId="58" xr:uid="{00000000-0005-0000-0000-000079000000}"/>
    <cellStyle name="Normal 3 2 4 2 3 2 2" xfId="412" xr:uid="{00000000-0005-0000-0000-00007A000000}"/>
    <cellStyle name="Normal 3 2 4 2 3 2 2 2" xfId="937" xr:uid="{00000000-0005-0000-0000-00007B000000}"/>
    <cellStyle name="Normal 3 2 4 2 3 2 3" xfId="236" xr:uid="{00000000-0005-0000-0000-00007C000000}"/>
    <cellStyle name="Normal 3 2 4 2 3 2 3 2" xfId="762" xr:uid="{00000000-0005-0000-0000-00007D000000}"/>
    <cellStyle name="Normal 3 2 4 2 3 2 4" xfId="587" xr:uid="{00000000-0005-0000-0000-00007E000000}"/>
    <cellStyle name="Normal 3 2 4 2 3 3" xfId="411" xr:uid="{00000000-0005-0000-0000-00007F000000}"/>
    <cellStyle name="Normal 3 2 4 2 3 3 2" xfId="936" xr:uid="{00000000-0005-0000-0000-000080000000}"/>
    <cellStyle name="Normal 3 2 4 2 3 4" xfId="235" xr:uid="{00000000-0005-0000-0000-000081000000}"/>
    <cellStyle name="Normal 3 2 4 2 3 4 2" xfId="761" xr:uid="{00000000-0005-0000-0000-000082000000}"/>
    <cellStyle name="Normal 3 2 4 2 3 5" xfId="586" xr:uid="{00000000-0005-0000-0000-000083000000}"/>
    <cellStyle name="Normal 3 2 4 2 4" xfId="59" xr:uid="{00000000-0005-0000-0000-000084000000}"/>
    <cellStyle name="Normal 3 2 4 2 4 2" xfId="413" xr:uid="{00000000-0005-0000-0000-000085000000}"/>
    <cellStyle name="Normal 3 2 4 2 4 2 2" xfId="938" xr:uid="{00000000-0005-0000-0000-000086000000}"/>
    <cellStyle name="Normal 3 2 4 2 4 3" xfId="237" xr:uid="{00000000-0005-0000-0000-000087000000}"/>
    <cellStyle name="Normal 3 2 4 2 4 3 2" xfId="763" xr:uid="{00000000-0005-0000-0000-000088000000}"/>
    <cellStyle name="Normal 3 2 4 2 4 4" xfId="588" xr:uid="{00000000-0005-0000-0000-000089000000}"/>
    <cellStyle name="Normal 3 2 4 2 5" xfId="408" xr:uid="{00000000-0005-0000-0000-00008A000000}"/>
    <cellStyle name="Normal 3 2 4 2 5 2" xfId="933" xr:uid="{00000000-0005-0000-0000-00008B000000}"/>
    <cellStyle name="Normal 3 2 4 2 6" xfId="232" xr:uid="{00000000-0005-0000-0000-00008C000000}"/>
    <cellStyle name="Normal 3 2 4 2 6 2" xfId="758" xr:uid="{00000000-0005-0000-0000-00008D000000}"/>
    <cellStyle name="Normal 3 2 4 2 7" xfId="583" xr:uid="{00000000-0005-0000-0000-00008E000000}"/>
    <cellStyle name="Normal 3 2 4 3" xfId="60" xr:uid="{00000000-0005-0000-0000-00008F000000}"/>
    <cellStyle name="Normal 3 2 4 3 2" xfId="61" xr:uid="{00000000-0005-0000-0000-000090000000}"/>
    <cellStyle name="Normal 3 2 4 3 2 2" xfId="415" xr:uid="{00000000-0005-0000-0000-000091000000}"/>
    <cellStyle name="Normal 3 2 4 3 2 2 2" xfId="940" xr:uid="{00000000-0005-0000-0000-000092000000}"/>
    <cellStyle name="Normal 3 2 4 3 2 3" xfId="239" xr:uid="{00000000-0005-0000-0000-000093000000}"/>
    <cellStyle name="Normal 3 2 4 3 2 3 2" xfId="765" xr:uid="{00000000-0005-0000-0000-000094000000}"/>
    <cellStyle name="Normal 3 2 4 3 2 4" xfId="590" xr:uid="{00000000-0005-0000-0000-000095000000}"/>
    <cellStyle name="Normal 3 2 4 3 3" xfId="414" xr:uid="{00000000-0005-0000-0000-000096000000}"/>
    <cellStyle name="Normal 3 2 4 3 3 2" xfId="939" xr:uid="{00000000-0005-0000-0000-000097000000}"/>
    <cellStyle name="Normal 3 2 4 3 4" xfId="238" xr:uid="{00000000-0005-0000-0000-000098000000}"/>
    <cellStyle name="Normal 3 2 4 3 4 2" xfId="764" xr:uid="{00000000-0005-0000-0000-000099000000}"/>
    <cellStyle name="Normal 3 2 4 3 5" xfId="589" xr:uid="{00000000-0005-0000-0000-00009A000000}"/>
    <cellStyle name="Normal 3 2 4 4" xfId="62" xr:uid="{00000000-0005-0000-0000-00009B000000}"/>
    <cellStyle name="Normal 3 2 4 4 2" xfId="63" xr:uid="{00000000-0005-0000-0000-00009C000000}"/>
    <cellStyle name="Normal 3 2 4 4 2 2" xfId="417" xr:uid="{00000000-0005-0000-0000-00009D000000}"/>
    <cellStyle name="Normal 3 2 4 4 2 2 2" xfId="942" xr:uid="{00000000-0005-0000-0000-00009E000000}"/>
    <cellStyle name="Normal 3 2 4 4 2 3" xfId="241" xr:uid="{00000000-0005-0000-0000-00009F000000}"/>
    <cellStyle name="Normal 3 2 4 4 2 3 2" xfId="767" xr:uid="{00000000-0005-0000-0000-0000A0000000}"/>
    <cellStyle name="Normal 3 2 4 4 2 4" xfId="592" xr:uid="{00000000-0005-0000-0000-0000A1000000}"/>
    <cellStyle name="Normal 3 2 4 4 3" xfId="416" xr:uid="{00000000-0005-0000-0000-0000A2000000}"/>
    <cellStyle name="Normal 3 2 4 4 3 2" xfId="941" xr:uid="{00000000-0005-0000-0000-0000A3000000}"/>
    <cellStyle name="Normal 3 2 4 4 4" xfId="240" xr:uid="{00000000-0005-0000-0000-0000A4000000}"/>
    <cellStyle name="Normal 3 2 4 4 4 2" xfId="766" xr:uid="{00000000-0005-0000-0000-0000A5000000}"/>
    <cellStyle name="Normal 3 2 4 4 5" xfId="591" xr:uid="{00000000-0005-0000-0000-0000A6000000}"/>
    <cellStyle name="Normal 3 2 4 5" xfId="64" xr:uid="{00000000-0005-0000-0000-0000A7000000}"/>
    <cellStyle name="Normal 3 2 4 5 2" xfId="418" xr:uid="{00000000-0005-0000-0000-0000A8000000}"/>
    <cellStyle name="Normal 3 2 4 5 2 2" xfId="943" xr:uid="{00000000-0005-0000-0000-0000A9000000}"/>
    <cellStyle name="Normal 3 2 4 5 3" xfId="242" xr:uid="{00000000-0005-0000-0000-0000AA000000}"/>
    <cellStyle name="Normal 3 2 4 5 3 2" xfId="768" xr:uid="{00000000-0005-0000-0000-0000AB000000}"/>
    <cellStyle name="Normal 3 2 4 5 4" xfId="593" xr:uid="{00000000-0005-0000-0000-0000AC000000}"/>
    <cellStyle name="Normal 3 2 4 6" xfId="385" xr:uid="{00000000-0005-0000-0000-0000AD000000}"/>
    <cellStyle name="Normal 3 2 4 6 2" xfId="910" xr:uid="{00000000-0005-0000-0000-0000AE000000}"/>
    <cellStyle name="Normal 3 2 4 7" xfId="209" xr:uid="{00000000-0005-0000-0000-0000AF000000}"/>
    <cellStyle name="Normal 3 2 4 7 2" xfId="735" xr:uid="{00000000-0005-0000-0000-0000B0000000}"/>
    <cellStyle name="Normal 3 2 4 8" xfId="560" xr:uid="{00000000-0005-0000-0000-0000B1000000}"/>
    <cellStyle name="Normal 3 2 5" xfId="39" xr:uid="{00000000-0005-0000-0000-0000B2000000}"/>
    <cellStyle name="Normal 3 2 5 2" xfId="65" xr:uid="{00000000-0005-0000-0000-0000B3000000}"/>
    <cellStyle name="Normal 3 2 5 2 2" xfId="66" xr:uid="{00000000-0005-0000-0000-0000B4000000}"/>
    <cellStyle name="Normal 3 2 5 2 2 2" xfId="420" xr:uid="{00000000-0005-0000-0000-0000B5000000}"/>
    <cellStyle name="Normal 3 2 5 2 2 2 2" xfId="945" xr:uid="{00000000-0005-0000-0000-0000B6000000}"/>
    <cellStyle name="Normal 3 2 5 2 2 3" xfId="244" xr:uid="{00000000-0005-0000-0000-0000B7000000}"/>
    <cellStyle name="Normal 3 2 5 2 2 3 2" xfId="770" xr:uid="{00000000-0005-0000-0000-0000B8000000}"/>
    <cellStyle name="Normal 3 2 5 2 2 4" xfId="595" xr:uid="{00000000-0005-0000-0000-0000B9000000}"/>
    <cellStyle name="Normal 3 2 5 2 3" xfId="419" xr:uid="{00000000-0005-0000-0000-0000BA000000}"/>
    <cellStyle name="Normal 3 2 5 2 3 2" xfId="944" xr:uid="{00000000-0005-0000-0000-0000BB000000}"/>
    <cellStyle name="Normal 3 2 5 2 4" xfId="243" xr:uid="{00000000-0005-0000-0000-0000BC000000}"/>
    <cellStyle name="Normal 3 2 5 2 4 2" xfId="769" xr:uid="{00000000-0005-0000-0000-0000BD000000}"/>
    <cellStyle name="Normal 3 2 5 2 5" xfId="594" xr:uid="{00000000-0005-0000-0000-0000BE000000}"/>
    <cellStyle name="Normal 3 2 5 3" xfId="67" xr:uid="{00000000-0005-0000-0000-0000BF000000}"/>
    <cellStyle name="Normal 3 2 5 3 2" xfId="68" xr:uid="{00000000-0005-0000-0000-0000C0000000}"/>
    <cellStyle name="Normal 3 2 5 3 2 2" xfId="422" xr:uid="{00000000-0005-0000-0000-0000C1000000}"/>
    <cellStyle name="Normal 3 2 5 3 2 2 2" xfId="947" xr:uid="{00000000-0005-0000-0000-0000C2000000}"/>
    <cellStyle name="Normal 3 2 5 3 2 3" xfId="246" xr:uid="{00000000-0005-0000-0000-0000C3000000}"/>
    <cellStyle name="Normal 3 2 5 3 2 3 2" xfId="772" xr:uid="{00000000-0005-0000-0000-0000C4000000}"/>
    <cellStyle name="Normal 3 2 5 3 2 4" xfId="597" xr:uid="{00000000-0005-0000-0000-0000C5000000}"/>
    <cellStyle name="Normal 3 2 5 3 3" xfId="421" xr:uid="{00000000-0005-0000-0000-0000C6000000}"/>
    <cellStyle name="Normal 3 2 5 3 3 2" xfId="946" xr:uid="{00000000-0005-0000-0000-0000C7000000}"/>
    <cellStyle name="Normal 3 2 5 3 4" xfId="245" xr:uid="{00000000-0005-0000-0000-0000C8000000}"/>
    <cellStyle name="Normal 3 2 5 3 4 2" xfId="771" xr:uid="{00000000-0005-0000-0000-0000C9000000}"/>
    <cellStyle name="Normal 3 2 5 3 5" xfId="596" xr:uid="{00000000-0005-0000-0000-0000CA000000}"/>
    <cellStyle name="Normal 3 2 5 4" xfId="69" xr:uid="{00000000-0005-0000-0000-0000CB000000}"/>
    <cellStyle name="Normal 3 2 5 4 2" xfId="423" xr:uid="{00000000-0005-0000-0000-0000CC000000}"/>
    <cellStyle name="Normal 3 2 5 4 2 2" xfId="948" xr:uid="{00000000-0005-0000-0000-0000CD000000}"/>
    <cellStyle name="Normal 3 2 5 4 3" xfId="247" xr:uid="{00000000-0005-0000-0000-0000CE000000}"/>
    <cellStyle name="Normal 3 2 5 4 3 2" xfId="773" xr:uid="{00000000-0005-0000-0000-0000CF000000}"/>
    <cellStyle name="Normal 3 2 5 4 4" xfId="598" xr:uid="{00000000-0005-0000-0000-0000D0000000}"/>
    <cellStyle name="Normal 3 2 5 5" xfId="394" xr:uid="{00000000-0005-0000-0000-0000D1000000}"/>
    <cellStyle name="Normal 3 2 5 5 2" xfId="919" xr:uid="{00000000-0005-0000-0000-0000D2000000}"/>
    <cellStyle name="Normal 3 2 5 6" xfId="218" xr:uid="{00000000-0005-0000-0000-0000D3000000}"/>
    <cellStyle name="Normal 3 2 5 6 2" xfId="744" xr:uid="{00000000-0005-0000-0000-0000D4000000}"/>
    <cellStyle name="Normal 3 2 5 7" xfId="569" xr:uid="{00000000-0005-0000-0000-0000D5000000}"/>
    <cellStyle name="Normal 3 2 6" xfId="70" xr:uid="{00000000-0005-0000-0000-0000D6000000}"/>
    <cellStyle name="Normal 3 2 6 2" xfId="71" xr:uid="{00000000-0005-0000-0000-0000D7000000}"/>
    <cellStyle name="Normal 3 2 6 2 2" xfId="425" xr:uid="{00000000-0005-0000-0000-0000D8000000}"/>
    <cellStyle name="Normal 3 2 6 2 2 2" xfId="950" xr:uid="{00000000-0005-0000-0000-0000D9000000}"/>
    <cellStyle name="Normal 3 2 6 2 3" xfId="249" xr:uid="{00000000-0005-0000-0000-0000DA000000}"/>
    <cellStyle name="Normal 3 2 6 2 3 2" xfId="775" xr:uid="{00000000-0005-0000-0000-0000DB000000}"/>
    <cellStyle name="Normal 3 2 6 2 4" xfId="600" xr:uid="{00000000-0005-0000-0000-0000DC000000}"/>
    <cellStyle name="Normal 3 2 6 3" xfId="424" xr:uid="{00000000-0005-0000-0000-0000DD000000}"/>
    <cellStyle name="Normal 3 2 6 3 2" xfId="949" xr:uid="{00000000-0005-0000-0000-0000DE000000}"/>
    <cellStyle name="Normal 3 2 6 4" xfId="248" xr:uid="{00000000-0005-0000-0000-0000DF000000}"/>
    <cellStyle name="Normal 3 2 6 4 2" xfId="774" xr:uid="{00000000-0005-0000-0000-0000E0000000}"/>
    <cellStyle name="Normal 3 2 6 5" xfId="599" xr:uid="{00000000-0005-0000-0000-0000E1000000}"/>
    <cellStyle name="Normal 3 2 7" xfId="72" xr:uid="{00000000-0005-0000-0000-0000E2000000}"/>
    <cellStyle name="Normal 3 2 7 2" xfId="73" xr:uid="{00000000-0005-0000-0000-0000E3000000}"/>
    <cellStyle name="Normal 3 2 7 2 2" xfId="427" xr:uid="{00000000-0005-0000-0000-0000E4000000}"/>
    <cellStyle name="Normal 3 2 7 2 2 2" xfId="952" xr:uid="{00000000-0005-0000-0000-0000E5000000}"/>
    <cellStyle name="Normal 3 2 7 2 3" xfId="251" xr:uid="{00000000-0005-0000-0000-0000E6000000}"/>
    <cellStyle name="Normal 3 2 7 2 3 2" xfId="777" xr:uid="{00000000-0005-0000-0000-0000E7000000}"/>
    <cellStyle name="Normal 3 2 7 2 4" xfId="602" xr:uid="{00000000-0005-0000-0000-0000E8000000}"/>
    <cellStyle name="Normal 3 2 7 3" xfId="426" xr:uid="{00000000-0005-0000-0000-0000E9000000}"/>
    <cellStyle name="Normal 3 2 7 3 2" xfId="951" xr:uid="{00000000-0005-0000-0000-0000EA000000}"/>
    <cellStyle name="Normal 3 2 7 4" xfId="250" xr:uid="{00000000-0005-0000-0000-0000EB000000}"/>
    <cellStyle name="Normal 3 2 7 4 2" xfId="776" xr:uid="{00000000-0005-0000-0000-0000EC000000}"/>
    <cellStyle name="Normal 3 2 7 5" xfId="601" xr:uid="{00000000-0005-0000-0000-0000ED000000}"/>
    <cellStyle name="Normal 3 2 8" xfId="74" xr:uid="{00000000-0005-0000-0000-0000EE000000}"/>
    <cellStyle name="Normal 3 2 8 2" xfId="428" xr:uid="{00000000-0005-0000-0000-0000EF000000}"/>
    <cellStyle name="Normal 3 2 8 2 2" xfId="953" xr:uid="{00000000-0005-0000-0000-0000F0000000}"/>
    <cellStyle name="Normal 3 2 8 3" xfId="252" xr:uid="{00000000-0005-0000-0000-0000F1000000}"/>
    <cellStyle name="Normal 3 2 8 3 2" xfId="778" xr:uid="{00000000-0005-0000-0000-0000F2000000}"/>
    <cellStyle name="Normal 3 2 8 4" xfId="603" xr:uid="{00000000-0005-0000-0000-0000F3000000}"/>
    <cellStyle name="Normal 3 2 9" xfId="381" xr:uid="{00000000-0005-0000-0000-0000F4000000}"/>
    <cellStyle name="Normal 3 2 9 2" xfId="906" xr:uid="{00000000-0005-0000-0000-0000F5000000}"/>
    <cellStyle name="Normal 3 3" xfId="26" xr:uid="{00000000-0005-0000-0000-0000F6000000}"/>
    <cellStyle name="Normal 3 3 2" xfId="29" xr:uid="{00000000-0005-0000-0000-0000F7000000}"/>
    <cellStyle name="Normal 3 3 2 2" xfId="75" xr:uid="{00000000-0005-0000-0000-0000F8000000}"/>
    <cellStyle name="Normal 3 3 2 2 2" xfId="76" xr:uid="{00000000-0005-0000-0000-0000F9000000}"/>
    <cellStyle name="Normal 3 3 2 2 2 2" xfId="77" xr:uid="{00000000-0005-0000-0000-0000FA000000}"/>
    <cellStyle name="Normal 3 3 2 2 2 2 2" xfId="431" xr:uid="{00000000-0005-0000-0000-0000FB000000}"/>
    <cellStyle name="Normal 3 3 2 2 2 2 2 2" xfId="956" xr:uid="{00000000-0005-0000-0000-0000FC000000}"/>
    <cellStyle name="Normal 3 3 2 2 2 2 3" xfId="255" xr:uid="{00000000-0005-0000-0000-0000FD000000}"/>
    <cellStyle name="Normal 3 3 2 2 2 2 3 2" xfId="781" xr:uid="{00000000-0005-0000-0000-0000FE000000}"/>
    <cellStyle name="Normal 3 3 2 2 2 2 4" xfId="606" xr:uid="{00000000-0005-0000-0000-0000FF000000}"/>
    <cellStyle name="Normal 3 3 2 2 2 3" xfId="430" xr:uid="{00000000-0005-0000-0000-000000010000}"/>
    <cellStyle name="Normal 3 3 2 2 2 3 2" xfId="955" xr:uid="{00000000-0005-0000-0000-000001010000}"/>
    <cellStyle name="Normal 3 3 2 2 2 4" xfId="254" xr:uid="{00000000-0005-0000-0000-000002010000}"/>
    <cellStyle name="Normal 3 3 2 2 2 4 2" xfId="780" xr:uid="{00000000-0005-0000-0000-000003010000}"/>
    <cellStyle name="Normal 3 3 2 2 2 5" xfId="605" xr:uid="{00000000-0005-0000-0000-000004010000}"/>
    <cellStyle name="Normal 3 3 2 2 3" xfId="78" xr:uid="{00000000-0005-0000-0000-000005010000}"/>
    <cellStyle name="Normal 3 3 2 2 3 2" xfId="79" xr:uid="{00000000-0005-0000-0000-000006010000}"/>
    <cellStyle name="Normal 3 3 2 2 3 2 2" xfId="433" xr:uid="{00000000-0005-0000-0000-000007010000}"/>
    <cellStyle name="Normal 3 3 2 2 3 2 2 2" xfId="958" xr:uid="{00000000-0005-0000-0000-000008010000}"/>
    <cellStyle name="Normal 3 3 2 2 3 2 3" xfId="257" xr:uid="{00000000-0005-0000-0000-000009010000}"/>
    <cellStyle name="Normal 3 3 2 2 3 2 3 2" xfId="783" xr:uid="{00000000-0005-0000-0000-00000A010000}"/>
    <cellStyle name="Normal 3 3 2 2 3 2 4" xfId="608" xr:uid="{00000000-0005-0000-0000-00000B010000}"/>
    <cellStyle name="Normal 3 3 2 2 3 3" xfId="432" xr:uid="{00000000-0005-0000-0000-00000C010000}"/>
    <cellStyle name="Normal 3 3 2 2 3 3 2" xfId="957" xr:uid="{00000000-0005-0000-0000-00000D010000}"/>
    <cellStyle name="Normal 3 3 2 2 3 4" xfId="256" xr:uid="{00000000-0005-0000-0000-00000E010000}"/>
    <cellStyle name="Normal 3 3 2 2 3 4 2" xfId="782" xr:uid="{00000000-0005-0000-0000-00000F010000}"/>
    <cellStyle name="Normal 3 3 2 2 3 5" xfId="607" xr:uid="{00000000-0005-0000-0000-000010010000}"/>
    <cellStyle name="Normal 3 3 2 2 4" xfId="80" xr:uid="{00000000-0005-0000-0000-000011010000}"/>
    <cellStyle name="Normal 3 3 2 2 4 2" xfId="434" xr:uid="{00000000-0005-0000-0000-000012010000}"/>
    <cellStyle name="Normal 3 3 2 2 4 2 2" xfId="959" xr:uid="{00000000-0005-0000-0000-000013010000}"/>
    <cellStyle name="Normal 3 3 2 2 4 3" xfId="258" xr:uid="{00000000-0005-0000-0000-000014010000}"/>
    <cellStyle name="Normal 3 3 2 2 4 3 2" xfId="784" xr:uid="{00000000-0005-0000-0000-000015010000}"/>
    <cellStyle name="Normal 3 3 2 2 4 4" xfId="609" xr:uid="{00000000-0005-0000-0000-000016010000}"/>
    <cellStyle name="Normal 3 3 2 2 5" xfId="429" xr:uid="{00000000-0005-0000-0000-000017010000}"/>
    <cellStyle name="Normal 3 3 2 2 5 2" xfId="954" xr:uid="{00000000-0005-0000-0000-000018010000}"/>
    <cellStyle name="Normal 3 3 2 2 6" xfId="253" xr:uid="{00000000-0005-0000-0000-000019010000}"/>
    <cellStyle name="Normal 3 3 2 2 6 2" xfId="779" xr:uid="{00000000-0005-0000-0000-00001A010000}"/>
    <cellStyle name="Normal 3 3 2 2 7" xfId="604" xr:uid="{00000000-0005-0000-0000-00001B010000}"/>
    <cellStyle name="Normal 3 3 2 3" xfId="81" xr:uid="{00000000-0005-0000-0000-00001C010000}"/>
    <cellStyle name="Normal 3 3 2 3 2" xfId="82" xr:uid="{00000000-0005-0000-0000-00001D010000}"/>
    <cellStyle name="Normal 3 3 2 3 2 2" xfId="436" xr:uid="{00000000-0005-0000-0000-00001E010000}"/>
    <cellStyle name="Normal 3 3 2 3 2 2 2" xfId="961" xr:uid="{00000000-0005-0000-0000-00001F010000}"/>
    <cellStyle name="Normal 3 3 2 3 2 3" xfId="260" xr:uid="{00000000-0005-0000-0000-000020010000}"/>
    <cellStyle name="Normal 3 3 2 3 2 3 2" xfId="786" xr:uid="{00000000-0005-0000-0000-000021010000}"/>
    <cellStyle name="Normal 3 3 2 3 2 4" xfId="611" xr:uid="{00000000-0005-0000-0000-000022010000}"/>
    <cellStyle name="Normal 3 3 2 3 3" xfId="435" xr:uid="{00000000-0005-0000-0000-000023010000}"/>
    <cellStyle name="Normal 3 3 2 3 3 2" xfId="960" xr:uid="{00000000-0005-0000-0000-000024010000}"/>
    <cellStyle name="Normal 3 3 2 3 4" xfId="259" xr:uid="{00000000-0005-0000-0000-000025010000}"/>
    <cellStyle name="Normal 3 3 2 3 4 2" xfId="785" xr:uid="{00000000-0005-0000-0000-000026010000}"/>
    <cellStyle name="Normal 3 3 2 3 5" xfId="610" xr:uid="{00000000-0005-0000-0000-000027010000}"/>
    <cellStyle name="Normal 3 3 2 4" xfId="83" xr:uid="{00000000-0005-0000-0000-000028010000}"/>
    <cellStyle name="Normal 3 3 2 4 2" xfId="84" xr:uid="{00000000-0005-0000-0000-000029010000}"/>
    <cellStyle name="Normal 3 3 2 4 2 2" xfId="438" xr:uid="{00000000-0005-0000-0000-00002A010000}"/>
    <cellStyle name="Normal 3 3 2 4 2 2 2" xfId="963" xr:uid="{00000000-0005-0000-0000-00002B010000}"/>
    <cellStyle name="Normal 3 3 2 4 2 3" xfId="262" xr:uid="{00000000-0005-0000-0000-00002C010000}"/>
    <cellStyle name="Normal 3 3 2 4 2 3 2" xfId="788" xr:uid="{00000000-0005-0000-0000-00002D010000}"/>
    <cellStyle name="Normal 3 3 2 4 2 4" xfId="613" xr:uid="{00000000-0005-0000-0000-00002E010000}"/>
    <cellStyle name="Normal 3 3 2 4 3" xfId="437" xr:uid="{00000000-0005-0000-0000-00002F010000}"/>
    <cellStyle name="Normal 3 3 2 4 3 2" xfId="962" xr:uid="{00000000-0005-0000-0000-000030010000}"/>
    <cellStyle name="Normal 3 3 2 4 4" xfId="261" xr:uid="{00000000-0005-0000-0000-000031010000}"/>
    <cellStyle name="Normal 3 3 2 4 4 2" xfId="787" xr:uid="{00000000-0005-0000-0000-000032010000}"/>
    <cellStyle name="Normal 3 3 2 4 5" xfId="612" xr:uid="{00000000-0005-0000-0000-000033010000}"/>
    <cellStyle name="Normal 3 3 2 5" xfId="85" xr:uid="{00000000-0005-0000-0000-000034010000}"/>
    <cellStyle name="Normal 3 3 2 5 2" xfId="439" xr:uid="{00000000-0005-0000-0000-000035010000}"/>
    <cellStyle name="Normal 3 3 2 5 2 2" xfId="964" xr:uid="{00000000-0005-0000-0000-000036010000}"/>
    <cellStyle name="Normal 3 3 2 5 3" xfId="263" xr:uid="{00000000-0005-0000-0000-000037010000}"/>
    <cellStyle name="Normal 3 3 2 5 3 2" xfId="789" xr:uid="{00000000-0005-0000-0000-000038010000}"/>
    <cellStyle name="Normal 3 3 2 5 4" xfId="614" xr:uid="{00000000-0005-0000-0000-000039010000}"/>
    <cellStyle name="Normal 3 3 2 6" xfId="392" xr:uid="{00000000-0005-0000-0000-00003A010000}"/>
    <cellStyle name="Normal 3 3 2 6 2" xfId="917" xr:uid="{00000000-0005-0000-0000-00003B010000}"/>
    <cellStyle name="Normal 3 3 2 7" xfId="216" xr:uid="{00000000-0005-0000-0000-00003C010000}"/>
    <cellStyle name="Normal 3 3 2 7 2" xfId="742" xr:uid="{00000000-0005-0000-0000-00003D010000}"/>
    <cellStyle name="Normal 3 3 2 8" xfId="567" xr:uid="{00000000-0005-0000-0000-00003E010000}"/>
    <cellStyle name="Normal 3 3 3" xfId="86" xr:uid="{00000000-0005-0000-0000-00003F010000}"/>
    <cellStyle name="Normal 3 3 3 2" xfId="87" xr:uid="{00000000-0005-0000-0000-000040010000}"/>
    <cellStyle name="Normal 3 3 3 2 2" xfId="88" xr:uid="{00000000-0005-0000-0000-000041010000}"/>
    <cellStyle name="Normal 3 3 3 2 2 2" xfId="442" xr:uid="{00000000-0005-0000-0000-000042010000}"/>
    <cellStyle name="Normal 3 3 3 2 2 2 2" xfId="967" xr:uid="{00000000-0005-0000-0000-000043010000}"/>
    <cellStyle name="Normal 3 3 3 2 2 3" xfId="266" xr:uid="{00000000-0005-0000-0000-000044010000}"/>
    <cellStyle name="Normal 3 3 3 2 2 3 2" xfId="792" xr:uid="{00000000-0005-0000-0000-000045010000}"/>
    <cellStyle name="Normal 3 3 3 2 2 4" xfId="617" xr:uid="{00000000-0005-0000-0000-000046010000}"/>
    <cellStyle name="Normal 3 3 3 2 3" xfId="441" xr:uid="{00000000-0005-0000-0000-000047010000}"/>
    <cellStyle name="Normal 3 3 3 2 3 2" xfId="966" xr:uid="{00000000-0005-0000-0000-000048010000}"/>
    <cellStyle name="Normal 3 3 3 2 4" xfId="265" xr:uid="{00000000-0005-0000-0000-000049010000}"/>
    <cellStyle name="Normal 3 3 3 2 4 2" xfId="791" xr:uid="{00000000-0005-0000-0000-00004A010000}"/>
    <cellStyle name="Normal 3 3 3 2 5" xfId="616" xr:uid="{00000000-0005-0000-0000-00004B010000}"/>
    <cellStyle name="Normal 3 3 3 3" xfId="89" xr:uid="{00000000-0005-0000-0000-00004C010000}"/>
    <cellStyle name="Normal 3 3 3 3 2" xfId="90" xr:uid="{00000000-0005-0000-0000-00004D010000}"/>
    <cellStyle name="Normal 3 3 3 3 2 2" xfId="444" xr:uid="{00000000-0005-0000-0000-00004E010000}"/>
    <cellStyle name="Normal 3 3 3 3 2 2 2" xfId="969" xr:uid="{00000000-0005-0000-0000-00004F010000}"/>
    <cellStyle name="Normal 3 3 3 3 2 3" xfId="268" xr:uid="{00000000-0005-0000-0000-000050010000}"/>
    <cellStyle name="Normal 3 3 3 3 2 3 2" xfId="794" xr:uid="{00000000-0005-0000-0000-000051010000}"/>
    <cellStyle name="Normal 3 3 3 3 2 4" xfId="619" xr:uid="{00000000-0005-0000-0000-000052010000}"/>
    <cellStyle name="Normal 3 3 3 3 3" xfId="443" xr:uid="{00000000-0005-0000-0000-000053010000}"/>
    <cellStyle name="Normal 3 3 3 3 3 2" xfId="968" xr:uid="{00000000-0005-0000-0000-000054010000}"/>
    <cellStyle name="Normal 3 3 3 3 4" xfId="267" xr:uid="{00000000-0005-0000-0000-000055010000}"/>
    <cellStyle name="Normal 3 3 3 3 4 2" xfId="793" xr:uid="{00000000-0005-0000-0000-000056010000}"/>
    <cellStyle name="Normal 3 3 3 3 5" xfId="618" xr:uid="{00000000-0005-0000-0000-000057010000}"/>
    <cellStyle name="Normal 3 3 3 4" xfId="91" xr:uid="{00000000-0005-0000-0000-000058010000}"/>
    <cellStyle name="Normal 3 3 3 4 2" xfId="445" xr:uid="{00000000-0005-0000-0000-000059010000}"/>
    <cellStyle name="Normal 3 3 3 4 2 2" xfId="970" xr:uid="{00000000-0005-0000-0000-00005A010000}"/>
    <cellStyle name="Normal 3 3 3 4 3" xfId="269" xr:uid="{00000000-0005-0000-0000-00005B010000}"/>
    <cellStyle name="Normal 3 3 3 4 3 2" xfId="795" xr:uid="{00000000-0005-0000-0000-00005C010000}"/>
    <cellStyle name="Normal 3 3 3 4 4" xfId="620" xr:uid="{00000000-0005-0000-0000-00005D010000}"/>
    <cellStyle name="Normal 3 3 3 5" xfId="440" xr:uid="{00000000-0005-0000-0000-00005E010000}"/>
    <cellStyle name="Normal 3 3 3 5 2" xfId="965" xr:uid="{00000000-0005-0000-0000-00005F010000}"/>
    <cellStyle name="Normal 3 3 3 6" xfId="264" xr:uid="{00000000-0005-0000-0000-000060010000}"/>
    <cellStyle name="Normal 3 3 3 6 2" xfId="790" xr:uid="{00000000-0005-0000-0000-000061010000}"/>
    <cellStyle name="Normal 3 3 3 7" xfId="615" xr:uid="{00000000-0005-0000-0000-000062010000}"/>
    <cellStyle name="Normal 3 3 4" xfId="92" xr:uid="{00000000-0005-0000-0000-000063010000}"/>
    <cellStyle name="Normal 3 3 4 2" xfId="93" xr:uid="{00000000-0005-0000-0000-000064010000}"/>
    <cellStyle name="Normal 3 3 4 2 2" xfId="447" xr:uid="{00000000-0005-0000-0000-000065010000}"/>
    <cellStyle name="Normal 3 3 4 2 2 2" xfId="972" xr:uid="{00000000-0005-0000-0000-000066010000}"/>
    <cellStyle name="Normal 3 3 4 2 3" xfId="271" xr:uid="{00000000-0005-0000-0000-000067010000}"/>
    <cellStyle name="Normal 3 3 4 2 3 2" xfId="797" xr:uid="{00000000-0005-0000-0000-000068010000}"/>
    <cellStyle name="Normal 3 3 4 2 4" xfId="622" xr:uid="{00000000-0005-0000-0000-000069010000}"/>
    <cellStyle name="Normal 3 3 4 3" xfId="446" xr:uid="{00000000-0005-0000-0000-00006A010000}"/>
    <cellStyle name="Normal 3 3 4 3 2" xfId="971" xr:uid="{00000000-0005-0000-0000-00006B010000}"/>
    <cellStyle name="Normal 3 3 4 4" xfId="270" xr:uid="{00000000-0005-0000-0000-00006C010000}"/>
    <cellStyle name="Normal 3 3 4 4 2" xfId="796" xr:uid="{00000000-0005-0000-0000-00006D010000}"/>
    <cellStyle name="Normal 3 3 4 5" xfId="621" xr:uid="{00000000-0005-0000-0000-00006E010000}"/>
    <cellStyle name="Normal 3 3 5" xfId="94" xr:uid="{00000000-0005-0000-0000-00006F010000}"/>
    <cellStyle name="Normal 3 3 5 2" xfId="95" xr:uid="{00000000-0005-0000-0000-000070010000}"/>
    <cellStyle name="Normal 3 3 5 2 2" xfId="449" xr:uid="{00000000-0005-0000-0000-000071010000}"/>
    <cellStyle name="Normal 3 3 5 2 2 2" xfId="974" xr:uid="{00000000-0005-0000-0000-000072010000}"/>
    <cellStyle name="Normal 3 3 5 2 3" xfId="273" xr:uid="{00000000-0005-0000-0000-000073010000}"/>
    <cellStyle name="Normal 3 3 5 2 3 2" xfId="799" xr:uid="{00000000-0005-0000-0000-000074010000}"/>
    <cellStyle name="Normal 3 3 5 2 4" xfId="624" xr:uid="{00000000-0005-0000-0000-000075010000}"/>
    <cellStyle name="Normal 3 3 5 3" xfId="448" xr:uid="{00000000-0005-0000-0000-000076010000}"/>
    <cellStyle name="Normal 3 3 5 3 2" xfId="973" xr:uid="{00000000-0005-0000-0000-000077010000}"/>
    <cellStyle name="Normal 3 3 5 4" xfId="272" xr:uid="{00000000-0005-0000-0000-000078010000}"/>
    <cellStyle name="Normal 3 3 5 4 2" xfId="798" xr:uid="{00000000-0005-0000-0000-000079010000}"/>
    <cellStyle name="Normal 3 3 5 5" xfId="623" xr:uid="{00000000-0005-0000-0000-00007A010000}"/>
    <cellStyle name="Normal 3 3 6" xfId="96" xr:uid="{00000000-0005-0000-0000-00007B010000}"/>
    <cellStyle name="Normal 3 3 6 2" xfId="450" xr:uid="{00000000-0005-0000-0000-00007C010000}"/>
    <cellStyle name="Normal 3 3 6 2 2" xfId="975" xr:uid="{00000000-0005-0000-0000-00007D010000}"/>
    <cellStyle name="Normal 3 3 6 3" xfId="274" xr:uid="{00000000-0005-0000-0000-00007E010000}"/>
    <cellStyle name="Normal 3 3 6 3 2" xfId="800" xr:uid="{00000000-0005-0000-0000-00007F010000}"/>
    <cellStyle name="Normal 3 3 6 4" xfId="625" xr:uid="{00000000-0005-0000-0000-000080010000}"/>
    <cellStyle name="Normal 3 3 7" xfId="390" xr:uid="{00000000-0005-0000-0000-000081010000}"/>
    <cellStyle name="Normal 3 3 7 2" xfId="915" xr:uid="{00000000-0005-0000-0000-000082010000}"/>
    <cellStyle name="Normal 3 3 8" xfId="214" xr:uid="{00000000-0005-0000-0000-000083010000}"/>
    <cellStyle name="Normal 3 3 8 2" xfId="740" xr:uid="{00000000-0005-0000-0000-000084010000}"/>
    <cellStyle name="Normal 3 3 9" xfId="565" xr:uid="{00000000-0005-0000-0000-000085010000}"/>
    <cellStyle name="Normal 3 4" xfId="27" xr:uid="{00000000-0005-0000-0000-000086010000}"/>
    <cellStyle name="Normal 3 4 2" xfId="97" xr:uid="{00000000-0005-0000-0000-000087010000}"/>
    <cellStyle name="Normal 3 4 2 2" xfId="98" xr:uid="{00000000-0005-0000-0000-000088010000}"/>
    <cellStyle name="Normal 3 4 2 2 2" xfId="99" xr:uid="{00000000-0005-0000-0000-000089010000}"/>
    <cellStyle name="Normal 3 4 2 2 2 2" xfId="453" xr:uid="{00000000-0005-0000-0000-00008A010000}"/>
    <cellStyle name="Normal 3 4 2 2 2 2 2" xfId="978" xr:uid="{00000000-0005-0000-0000-00008B010000}"/>
    <cellStyle name="Normal 3 4 2 2 2 3" xfId="277" xr:uid="{00000000-0005-0000-0000-00008C010000}"/>
    <cellStyle name="Normal 3 4 2 2 2 3 2" xfId="803" xr:uid="{00000000-0005-0000-0000-00008D010000}"/>
    <cellStyle name="Normal 3 4 2 2 2 4" xfId="628" xr:uid="{00000000-0005-0000-0000-00008E010000}"/>
    <cellStyle name="Normal 3 4 2 2 3" xfId="452" xr:uid="{00000000-0005-0000-0000-00008F010000}"/>
    <cellStyle name="Normal 3 4 2 2 3 2" xfId="977" xr:uid="{00000000-0005-0000-0000-000090010000}"/>
    <cellStyle name="Normal 3 4 2 2 4" xfId="276" xr:uid="{00000000-0005-0000-0000-000091010000}"/>
    <cellStyle name="Normal 3 4 2 2 4 2" xfId="802" xr:uid="{00000000-0005-0000-0000-000092010000}"/>
    <cellStyle name="Normal 3 4 2 2 5" xfId="627" xr:uid="{00000000-0005-0000-0000-000093010000}"/>
    <cellStyle name="Normal 3 4 2 3" xfId="100" xr:uid="{00000000-0005-0000-0000-000094010000}"/>
    <cellStyle name="Normal 3 4 2 3 2" xfId="101" xr:uid="{00000000-0005-0000-0000-000095010000}"/>
    <cellStyle name="Normal 3 4 2 3 2 2" xfId="455" xr:uid="{00000000-0005-0000-0000-000096010000}"/>
    <cellStyle name="Normal 3 4 2 3 2 2 2" xfId="980" xr:uid="{00000000-0005-0000-0000-000097010000}"/>
    <cellStyle name="Normal 3 4 2 3 2 3" xfId="279" xr:uid="{00000000-0005-0000-0000-000098010000}"/>
    <cellStyle name="Normal 3 4 2 3 2 3 2" xfId="805" xr:uid="{00000000-0005-0000-0000-000099010000}"/>
    <cellStyle name="Normal 3 4 2 3 2 4" xfId="630" xr:uid="{00000000-0005-0000-0000-00009A010000}"/>
    <cellStyle name="Normal 3 4 2 3 3" xfId="454" xr:uid="{00000000-0005-0000-0000-00009B010000}"/>
    <cellStyle name="Normal 3 4 2 3 3 2" xfId="979" xr:uid="{00000000-0005-0000-0000-00009C010000}"/>
    <cellStyle name="Normal 3 4 2 3 4" xfId="278" xr:uid="{00000000-0005-0000-0000-00009D010000}"/>
    <cellStyle name="Normal 3 4 2 3 4 2" xfId="804" xr:uid="{00000000-0005-0000-0000-00009E010000}"/>
    <cellStyle name="Normal 3 4 2 3 5" xfId="629" xr:uid="{00000000-0005-0000-0000-00009F010000}"/>
    <cellStyle name="Normal 3 4 2 4" xfId="102" xr:uid="{00000000-0005-0000-0000-0000A0010000}"/>
    <cellStyle name="Normal 3 4 2 4 2" xfId="456" xr:uid="{00000000-0005-0000-0000-0000A1010000}"/>
    <cellStyle name="Normal 3 4 2 4 2 2" xfId="981" xr:uid="{00000000-0005-0000-0000-0000A2010000}"/>
    <cellStyle name="Normal 3 4 2 4 3" xfId="280" xr:uid="{00000000-0005-0000-0000-0000A3010000}"/>
    <cellStyle name="Normal 3 4 2 4 3 2" xfId="806" xr:uid="{00000000-0005-0000-0000-0000A4010000}"/>
    <cellStyle name="Normal 3 4 2 4 4" xfId="631" xr:uid="{00000000-0005-0000-0000-0000A5010000}"/>
    <cellStyle name="Normal 3 4 2 5" xfId="451" xr:uid="{00000000-0005-0000-0000-0000A6010000}"/>
    <cellStyle name="Normal 3 4 2 5 2" xfId="976" xr:uid="{00000000-0005-0000-0000-0000A7010000}"/>
    <cellStyle name="Normal 3 4 2 6" xfId="275" xr:uid="{00000000-0005-0000-0000-0000A8010000}"/>
    <cellStyle name="Normal 3 4 2 6 2" xfId="801" xr:uid="{00000000-0005-0000-0000-0000A9010000}"/>
    <cellStyle name="Normal 3 4 2 7" xfId="626" xr:uid="{00000000-0005-0000-0000-0000AA010000}"/>
    <cellStyle name="Normal 3 4 3" xfId="103" xr:uid="{00000000-0005-0000-0000-0000AB010000}"/>
    <cellStyle name="Normal 3 4 3 2" xfId="104" xr:uid="{00000000-0005-0000-0000-0000AC010000}"/>
    <cellStyle name="Normal 3 4 3 2 2" xfId="458" xr:uid="{00000000-0005-0000-0000-0000AD010000}"/>
    <cellStyle name="Normal 3 4 3 2 2 2" xfId="983" xr:uid="{00000000-0005-0000-0000-0000AE010000}"/>
    <cellStyle name="Normal 3 4 3 2 3" xfId="282" xr:uid="{00000000-0005-0000-0000-0000AF010000}"/>
    <cellStyle name="Normal 3 4 3 2 3 2" xfId="808" xr:uid="{00000000-0005-0000-0000-0000B0010000}"/>
    <cellStyle name="Normal 3 4 3 2 4" xfId="633" xr:uid="{00000000-0005-0000-0000-0000B1010000}"/>
    <cellStyle name="Normal 3 4 3 3" xfId="457" xr:uid="{00000000-0005-0000-0000-0000B2010000}"/>
    <cellStyle name="Normal 3 4 3 3 2" xfId="982" xr:uid="{00000000-0005-0000-0000-0000B3010000}"/>
    <cellStyle name="Normal 3 4 3 4" xfId="281" xr:uid="{00000000-0005-0000-0000-0000B4010000}"/>
    <cellStyle name="Normal 3 4 3 4 2" xfId="807" xr:uid="{00000000-0005-0000-0000-0000B5010000}"/>
    <cellStyle name="Normal 3 4 3 5" xfId="632" xr:uid="{00000000-0005-0000-0000-0000B6010000}"/>
    <cellStyle name="Normal 3 4 4" xfId="105" xr:uid="{00000000-0005-0000-0000-0000B7010000}"/>
    <cellStyle name="Normal 3 4 4 2" xfId="106" xr:uid="{00000000-0005-0000-0000-0000B8010000}"/>
    <cellStyle name="Normal 3 4 4 2 2" xfId="460" xr:uid="{00000000-0005-0000-0000-0000B9010000}"/>
    <cellStyle name="Normal 3 4 4 2 2 2" xfId="985" xr:uid="{00000000-0005-0000-0000-0000BA010000}"/>
    <cellStyle name="Normal 3 4 4 2 3" xfId="284" xr:uid="{00000000-0005-0000-0000-0000BB010000}"/>
    <cellStyle name="Normal 3 4 4 2 3 2" xfId="810" xr:uid="{00000000-0005-0000-0000-0000BC010000}"/>
    <cellStyle name="Normal 3 4 4 2 4" xfId="635" xr:uid="{00000000-0005-0000-0000-0000BD010000}"/>
    <cellStyle name="Normal 3 4 4 3" xfId="459" xr:uid="{00000000-0005-0000-0000-0000BE010000}"/>
    <cellStyle name="Normal 3 4 4 3 2" xfId="984" xr:uid="{00000000-0005-0000-0000-0000BF010000}"/>
    <cellStyle name="Normal 3 4 4 4" xfId="283" xr:uid="{00000000-0005-0000-0000-0000C0010000}"/>
    <cellStyle name="Normal 3 4 4 4 2" xfId="809" xr:uid="{00000000-0005-0000-0000-0000C1010000}"/>
    <cellStyle name="Normal 3 4 4 5" xfId="634" xr:uid="{00000000-0005-0000-0000-0000C2010000}"/>
    <cellStyle name="Normal 3 4 5" xfId="107" xr:uid="{00000000-0005-0000-0000-0000C3010000}"/>
    <cellStyle name="Normal 3 4 5 2" xfId="461" xr:uid="{00000000-0005-0000-0000-0000C4010000}"/>
    <cellStyle name="Normal 3 4 5 2 2" xfId="986" xr:uid="{00000000-0005-0000-0000-0000C5010000}"/>
    <cellStyle name="Normal 3 4 5 3" xfId="285" xr:uid="{00000000-0005-0000-0000-0000C6010000}"/>
    <cellStyle name="Normal 3 4 5 3 2" xfId="811" xr:uid="{00000000-0005-0000-0000-0000C7010000}"/>
    <cellStyle name="Normal 3 4 5 4" xfId="636" xr:uid="{00000000-0005-0000-0000-0000C8010000}"/>
    <cellStyle name="Normal 3 4 6" xfId="391" xr:uid="{00000000-0005-0000-0000-0000C9010000}"/>
    <cellStyle name="Normal 3 4 6 2" xfId="916" xr:uid="{00000000-0005-0000-0000-0000CA010000}"/>
    <cellStyle name="Normal 3 4 7" xfId="215" xr:uid="{00000000-0005-0000-0000-0000CB010000}"/>
    <cellStyle name="Normal 3 4 7 2" xfId="741" xr:uid="{00000000-0005-0000-0000-0000CC010000}"/>
    <cellStyle name="Normal 3 4 8" xfId="566" xr:uid="{00000000-0005-0000-0000-0000CD010000}"/>
    <cellStyle name="Normal 3 5" xfId="21" xr:uid="{00000000-0005-0000-0000-0000CE010000}"/>
    <cellStyle name="Normal 3 5 2" xfId="108" xr:uid="{00000000-0005-0000-0000-0000CF010000}"/>
    <cellStyle name="Normal 3 5 2 2" xfId="109" xr:uid="{00000000-0005-0000-0000-0000D0010000}"/>
    <cellStyle name="Normal 3 5 2 2 2" xfId="110" xr:uid="{00000000-0005-0000-0000-0000D1010000}"/>
    <cellStyle name="Normal 3 5 2 2 2 2" xfId="464" xr:uid="{00000000-0005-0000-0000-0000D2010000}"/>
    <cellStyle name="Normal 3 5 2 2 2 2 2" xfId="989" xr:uid="{00000000-0005-0000-0000-0000D3010000}"/>
    <cellStyle name="Normal 3 5 2 2 2 3" xfId="288" xr:uid="{00000000-0005-0000-0000-0000D4010000}"/>
    <cellStyle name="Normal 3 5 2 2 2 3 2" xfId="814" xr:uid="{00000000-0005-0000-0000-0000D5010000}"/>
    <cellStyle name="Normal 3 5 2 2 2 4" xfId="639" xr:uid="{00000000-0005-0000-0000-0000D6010000}"/>
    <cellStyle name="Normal 3 5 2 2 3" xfId="463" xr:uid="{00000000-0005-0000-0000-0000D7010000}"/>
    <cellStyle name="Normal 3 5 2 2 3 2" xfId="988" xr:uid="{00000000-0005-0000-0000-0000D8010000}"/>
    <cellStyle name="Normal 3 5 2 2 4" xfId="287" xr:uid="{00000000-0005-0000-0000-0000D9010000}"/>
    <cellStyle name="Normal 3 5 2 2 4 2" xfId="813" xr:uid="{00000000-0005-0000-0000-0000DA010000}"/>
    <cellStyle name="Normal 3 5 2 2 5" xfId="638" xr:uid="{00000000-0005-0000-0000-0000DB010000}"/>
    <cellStyle name="Normal 3 5 2 3" xfId="111" xr:uid="{00000000-0005-0000-0000-0000DC010000}"/>
    <cellStyle name="Normal 3 5 2 3 2" xfId="112" xr:uid="{00000000-0005-0000-0000-0000DD010000}"/>
    <cellStyle name="Normal 3 5 2 3 2 2" xfId="466" xr:uid="{00000000-0005-0000-0000-0000DE010000}"/>
    <cellStyle name="Normal 3 5 2 3 2 2 2" xfId="991" xr:uid="{00000000-0005-0000-0000-0000DF010000}"/>
    <cellStyle name="Normal 3 5 2 3 2 3" xfId="290" xr:uid="{00000000-0005-0000-0000-0000E0010000}"/>
    <cellStyle name="Normal 3 5 2 3 2 3 2" xfId="816" xr:uid="{00000000-0005-0000-0000-0000E1010000}"/>
    <cellStyle name="Normal 3 5 2 3 2 4" xfId="641" xr:uid="{00000000-0005-0000-0000-0000E2010000}"/>
    <cellStyle name="Normal 3 5 2 3 3" xfId="465" xr:uid="{00000000-0005-0000-0000-0000E3010000}"/>
    <cellStyle name="Normal 3 5 2 3 3 2" xfId="990" xr:uid="{00000000-0005-0000-0000-0000E4010000}"/>
    <cellStyle name="Normal 3 5 2 3 4" xfId="289" xr:uid="{00000000-0005-0000-0000-0000E5010000}"/>
    <cellStyle name="Normal 3 5 2 3 4 2" xfId="815" xr:uid="{00000000-0005-0000-0000-0000E6010000}"/>
    <cellStyle name="Normal 3 5 2 3 5" xfId="640" xr:uid="{00000000-0005-0000-0000-0000E7010000}"/>
    <cellStyle name="Normal 3 5 2 4" xfId="113" xr:uid="{00000000-0005-0000-0000-0000E8010000}"/>
    <cellStyle name="Normal 3 5 2 4 2" xfId="467" xr:uid="{00000000-0005-0000-0000-0000E9010000}"/>
    <cellStyle name="Normal 3 5 2 4 2 2" xfId="992" xr:uid="{00000000-0005-0000-0000-0000EA010000}"/>
    <cellStyle name="Normal 3 5 2 4 3" xfId="291" xr:uid="{00000000-0005-0000-0000-0000EB010000}"/>
    <cellStyle name="Normal 3 5 2 4 3 2" xfId="817" xr:uid="{00000000-0005-0000-0000-0000EC010000}"/>
    <cellStyle name="Normal 3 5 2 4 4" xfId="642" xr:uid="{00000000-0005-0000-0000-0000ED010000}"/>
    <cellStyle name="Normal 3 5 2 5" xfId="462" xr:uid="{00000000-0005-0000-0000-0000EE010000}"/>
    <cellStyle name="Normal 3 5 2 5 2" xfId="987" xr:uid="{00000000-0005-0000-0000-0000EF010000}"/>
    <cellStyle name="Normal 3 5 2 6" xfId="286" xr:uid="{00000000-0005-0000-0000-0000F0010000}"/>
    <cellStyle name="Normal 3 5 2 6 2" xfId="812" xr:uid="{00000000-0005-0000-0000-0000F1010000}"/>
    <cellStyle name="Normal 3 5 2 7" xfId="637" xr:uid="{00000000-0005-0000-0000-0000F2010000}"/>
    <cellStyle name="Normal 3 5 3" xfId="114" xr:uid="{00000000-0005-0000-0000-0000F3010000}"/>
    <cellStyle name="Normal 3 5 3 2" xfId="115" xr:uid="{00000000-0005-0000-0000-0000F4010000}"/>
    <cellStyle name="Normal 3 5 3 2 2" xfId="469" xr:uid="{00000000-0005-0000-0000-0000F5010000}"/>
    <cellStyle name="Normal 3 5 3 2 2 2" xfId="994" xr:uid="{00000000-0005-0000-0000-0000F6010000}"/>
    <cellStyle name="Normal 3 5 3 2 3" xfId="293" xr:uid="{00000000-0005-0000-0000-0000F7010000}"/>
    <cellStyle name="Normal 3 5 3 2 3 2" xfId="819" xr:uid="{00000000-0005-0000-0000-0000F8010000}"/>
    <cellStyle name="Normal 3 5 3 2 4" xfId="644" xr:uid="{00000000-0005-0000-0000-0000F9010000}"/>
    <cellStyle name="Normal 3 5 3 3" xfId="468" xr:uid="{00000000-0005-0000-0000-0000FA010000}"/>
    <cellStyle name="Normal 3 5 3 3 2" xfId="993" xr:uid="{00000000-0005-0000-0000-0000FB010000}"/>
    <cellStyle name="Normal 3 5 3 4" xfId="292" xr:uid="{00000000-0005-0000-0000-0000FC010000}"/>
    <cellStyle name="Normal 3 5 3 4 2" xfId="818" xr:uid="{00000000-0005-0000-0000-0000FD010000}"/>
    <cellStyle name="Normal 3 5 3 5" xfId="643" xr:uid="{00000000-0005-0000-0000-0000FE010000}"/>
    <cellStyle name="Normal 3 5 4" xfId="116" xr:uid="{00000000-0005-0000-0000-0000FF010000}"/>
    <cellStyle name="Normal 3 5 4 2" xfId="117" xr:uid="{00000000-0005-0000-0000-000000020000}"/>
    <cellStyle name="Normal 3 5 4 2 2" xfId="471" xr:uid="{00000000-0005-0000-0000-000001020000}"/>
    <cellStyle name="Normal 3 5 4 2 2 2" xfId="996" xr:uid="{00000000-0005-0000-0000-000002020000}"/>
    <cellStyle name="Normal 3 5 4 2 3" xfId="295" xr:uid="{00000000-0005-0000-0000-000003020000}"/>
    <cellStyle name="Normal 3 5 4 2 3 2" xfId="821" xr:uid="{00000000-0005-0000-0000-000004020000}"/>
    <cellStyle name="Normal 3 5 4 2 4" xfId="646" xr:uid="{00000000-0005-0000-0000-000005020000}"/>
    <cellStyle name="Normal 3 5 4 3" xfId="470" xr:uid="{00000000-0005-0000-0000-000006020000}"/>
    <cellStyle name="Normal 3 5 4 3 2" xfId="995" xr:uid="{00000000-0005-0000-0000-000007020000}"/>
    <cellStyle name="Normal 3 5 4 4" xfId="294" xr:uid="{00000000-0005-0000-0000-000008020000}"/>
    <cellStyle name="Normal 3 5 4 4 2" xfId="820" xr:uid="{00000000-0005-0000-0000-000009020000}"/>
    <cellStyle name="Normal 3 5 4 5" xfId="645" xr:uid="{00000000-0005-0000-0000-00000A020000}"/>
    <cellStyle name="Normal 3 5 5" xfId="118" xr:uid="{00000000-0005-0000-0000-00000B020000}"/>
    <cellStyle name="Normal 3 5 5 2" xfId="472" xr:uid="{00000000-0005-0000-0000-00000C020000}"/>
    <cellStyle name="Normal 3 5 5 2 2" xfId="997" xr:uid="{00000000-0005-0000-0000-00000D020000}"/>
    <cellStyle name="Normal 3 5 5 3" xfId="296" xr:uid="{00000000-0005-0000-0000-00000E020000}"/>
    <cellStyle name="Normal 3 5 5 3 2" xfId="822" xr:uid="{00000000-0005-0000-0000-00000F020000}"/>
    <cellStyle name="Normal 3 5 5 4" xfId="647" xr:uid="{00000000-0005-0000-0000-000010020000}"/>
    <cellStyle name="Normal 3 5 6" xfId="386" xr:uid="{00000000-0005-0000-0000-000011020000}"/>
    <cellStyle name="Normal 3 5 6 2" xfId="911" xr:uid="{00000000-0005-0000-0000-000012020000}"/>
    <cellStyle name="Normal 3 5 7" xfId="210" xr:uid="{00000000-0005-0000-0000-000013020000}"/>
    <cellStyle name="Normal 3 5 7 2" xfId="736" xr:uid="{00000000-0005-0000-0000-000014020000}"/>
    <cellStyle name="Normal 3 5 8" xfId="561" xr:uid="{00000000-0005-0000-0000-000015020000}"/>
    <cellStyle name="Normal 3 6" xfId="17" xr:uid="{00000000-0005-0000-0000-000016020000}"/>
    <cellStyle name="Normal 3 6 2" xfId="119" xr:uid="{00000000-0005-0000-0000-000017020000}"/>
    <cellStyle name="Normal 3 6 2 2" xfId="120" xr:uid="{00000000-0005-0000-0000-000018020000}"/>
    <cellStyle name="Normal 3 6 2 2 2" xfId="121" xr:uid="{00000000-0005-0000-0000-000019020000}"/>
    <cellStyle name="Normal 3 6 2 2 2 2" xfId="475" xr:uid="{00000000-0005-0000-0000-00001A020000}"/>
    <cellStyle name="Normal 3 6 2 2 2 2 2" xfId="1000" xr:uid="{00000000-0005-0000-0000-00001B020000}"/>
    <cellStyle name="Normal 3 6 2 2 2 3" xfId="299" xr:uid="{00000000-0005-0000-0000-00001C020000}"/>
    <cellStyle name="Normal 3 6 2 2 2 3 2" xfId="825" xr:uid="{00000000-0005-0000-0000-00001D020000}"/>
    <cellStyle name="Normal 3 6 2 2 2 4" xfId="650" xr:uid="{00000000-0005-0000-0000-00001E020000}"/>
    <cellStyle name="Normal 3 6 2 2 3" xfId="474" xr:uid="{00000000-0005-0000-0000-00001F020000}"/>
    <cellStyle name="Normal 3 6 2 2 3 2" xfId="999" xr:uid="{00000000-0005-0000-0000-000020020000}"/>
    <cellStyle name="Normal 3 6 2 2 4" xfId="298" xr:uid="{00000000-0005-0000-0000-000021020000}"/>
    <cellStyle name="Normal 3 6 2 2 4 2" xfId="824" xr:uid="{00000000-0005-0000-0000-000022020000}"/>
    <cellStyle name="Normal 3 6 2 2 5" xfId="649" xr:uid="{00000000-0005-0000-0000-000023020000}"/>
    <cellStyle name="Normal 3 6 2 3" xfId="122" xr:uid="{00000000-0005-0000-0000-000024020000}"/>
    <cellStyle name="Normal 3 6 2 3 2" xfId="123" xr:uid="{00000000-0005-0000-0000-000025020000}"/>
    <cellStyle name="Normal 3 6 2 3 2 2" xfId="477" xr:uid="{00000000-0005-0000-0000-000026020000}"/>
    <cellStyle name="Normal 3 6 2 3 2 2 2" xfId="1002" xr:uid="{00000000-0005-0000-0000-000027020000}"/>
    <cellStyle name="Normal 3 6 2 3 2 3" xfId="301" xr:uid="{00000000-0005-0000-0000-000028020000}"/>
    <cellStyle name="Normal 3 6 2 3 2 3 2" xfId="827" xr:uid="{00000000-0005-0000-0000-000029020000}"/>
    <cellStyle name="Normal 3 6 2 3 2 4" xfId="652" xr:uid="{00000000-0005-0000-0000-00002A020000}"/>
    <cellStyle name="Normal 3 6 2 3 3" xfId="476" xr:uid="{00000000-0005-0000-0000-00002B020000}"/>
    <cellStyle name="Normal 3 6 2 3 3 2" xfId="1001" xr:uid="{00000000-0005-0000-0000-00002C020000}"/>
    <cellStyle name="Normal 3 6 2 3 4" xfId="300" xr:uid="{00000000-0005-0000-0000-00002D020000}"/>
    <cellStyle name="Normal 3 6 2 3 4 2" xfId="826" xr:uid="{00000000-0005-0000-0000-00002E020000}"/>
    <cellStyle name="Normal 3 6 2 3 5" xfId="651" xr:uid="{00000000-0005-0000-0000-00002F020000}"/>
    <cellStyle name="Normal 3 6 2 4" xfId="124" xr:uid="{00000000-0005-0000-0000-000030020000}"/>
    <cellStyle name="Normal 3 6 2 4 2" xfId="478" xr:uid="{00000000-0005-0000-0000-000031020000}"/>
    <cellStyle name="Normal 3 6 2 4 2 2" xfId="1003" xr:uid="{00000000-0005-0000-0000-000032020000}"/>
    <cellStyle name="Normal 3 6 2 4 3" xfId="302" xr:uid="{00000000-0005-0000-0000-000033020000}"/>
    <cellStyle name="Normal 3 6 2 4 3 2" xfId="828" xr:uid="{00000000-0005-0000-0000-000034020000}"/>
    <cellStyle name="Normal 3 6 2 4 4" xfId="653" xr:uid="{00000000-0005-0000-0000-000035020000}"/>
    <cellStyle name="Normal 3 6 2 5" xfId="473" xr:uid="{00000000-0005-0000-0000-000036020000}"/>
    <cellStyle name="Normal 3 6 2 5 2" xfId="998" xr:uid="{00000000-0005-0000-0000-000037020000}"/>
    <cellStyle name="Normal 3 6 2 6" xfId="297" xr:uid="{00000000-0005-0000-0000-000038020000}"/>
    <cellStyle name="Normal 3 6 2 6 2" xfId="823" xr:uid="{00000000-0005-0000-0000-000039020000}"/>
    <cellStyle name="Normal 3 6 2 7" xfId="648" xr:uid="{00000000-0005-0000-0000-00003A020000}"/>
    <cellStyle name="Normal 3 6 3" xfId="125" xr:uid="{00000000-0005-0000-0000-00003B020000}"/>
    <cellStyle name="Normal 3 6 3 2" xfId="126" xr:uid="{00000000-0005-0000-0000-00003C020000}"/>
    <cellStyle name="Normal 3 6 3 2 2" xfId="480" xr:uid="{00000000-0005-0000-0000-00003D020000}"/>
    <cellStyle name="Normal 3 6 3 2 2 2" xfId="1005" xr:uid="{00000000-0005-0000-0000-00003E020000}"/>
    <cellStyle name="Normal 3 6 3 2 3" xfId="304" xr:uid="{00000000-0005-0000-0000-00003F020000}"/>
    <cellStyle name="Normal 3 6 3 2 3 2" xfId="830" xr:uid="{00000000-0005-0000-0000-000040020000}"/>
    <cellStyle name="Normal 3 6 3 2 4" xfId="655" xr:uid="{00000000-0005-0000-0000-000041020000}"/>
    <cellStyle name="Normal 3 6 3 3" xfId="479" xr:uid="{00000000-0005-0000-0000-000042020000}"/>
    <cellStyle name="Normal 3 6 3 3 2" xfId="1004" xr:uid="{00000000-0005-0000-0000-000043020000}"/>
    <cellStyle name="Normal 3 6 3 4" xfId="303" xr:uid="{00000000-0005-0000-0000-000044020000}"/>
    <cellStyle name="Normal 3 6 3 4 2" xfId="829" xr:uid="{00000000-0005-0000-0000-000045020000}"/>
    <cellStyle name="Normal 3 6 3 5" xfId="654" xr:uid="{00000000-0005-0000-0000-000046020000}"/>
    <cellStyle name="Normal 3 6 4" xfId="127" xr:uid="{00000000-0005-0000-0000-000047020000}"/>
    <cellStyle name="Normal 3 6 4 2" xfId="128" xr:uid="{00000000-0005-0000-0000-000048020000}"/>
    <cellStyle name="Normal 3 6 4 2 2" xfId="482" xr:uid="{00000000-0005-0000-0000-000049020000}"/>
    <cellStyle name="Normal 3 6 4 2 2 2" xfId="1007" xr:uid="{00000000-0005-0000-0000-00004A020000}"/>
    <cellStyle name="Normal 3 6 4 2 3" xfId="306" xr:uid="{00000000-0005-0000-0000-00004B020000}"/>
    <cellStyle name="Normal 3 6 4 2 3 2" xfId="832" xr:uid="{00000000-0005-0000-0000-00004C020000}"/>
    <cellStyle name="Normal 3 6 4 2 4" xfId="657" xr:uid="{00000000-0005-0000-0000-00004D020000}"/>
    <cellStyle name="Normal 3 6 4 3" xfId="481" xr:uid="{00000000-0005-0000-0000-00004E020000}"/>
    <cellStyle name="Normal 3 6 4 3 2" xfId="1006" xr:uid="{00000000-0005-0000-0000-00004F020000}"/>
    <cellStyle name="Normal 3 6 4 4" xfId="305" xr:uid="{00000000-0005-0000-0000-000050020000}"/>
    <cellStyle name="Normal 3 6 4 4 2" xfId="831" xr:uid="{00000000-0005-0000-0000-000051020000}"/>
    <cellStyle name="Normal 3 6 4 5" xfId="656" xr:uid="{00000000-0005-0000-0000-000052020000}"/>
    <cellStyle name="Normal 3 6 5" xfId="129" xr:uid="{00000000-0005-0000-0000-000053020000}"/>
    <cellStyle name="Normal 3 6 5 2" xfId="483" xr:uid="{00000000-0005-0000-0000-000054020000}"/>
    <cellStyle name="Normal 3 6 5 2 2" xfId="1008" xr:uid="{00000000-0005-0000-0000-000055020000}"/>
    <cellStyle name="Normal 3 6 5 3" xfId="307" xr:uid="{00000000-0005-0000-0000-000056020000}"/>
    <cellStyle name="Normal 3 6 5 3 2" xfId="833" xr:uid="{00000000-0005-0000-0000-000057020000}"/>
    <cellStyle name="Normal 3 6 5 4" xfId="658" xr:uid="{00000000-0005-0000-0000-000058020000}"/>
    <cellStyle name="Normal 3 6 6" xfId="382" xr:uid="{00000000-0005-0000-0000-000059020000}"/>
    <cellStyle name="Normal 3 6 6 2" xfId="907" xr:uid="{00000000-0005-0000-0000-00005A020000}"/>
    <cellStyle name="Normal 3 6 7" xfId="206" xr:uid="{00000000-0005-0000-0000-00005B020000}"/>
    <cellStyle name="Normal 3 6 7 2" xfId="732" xr:uid="{00000000-0005-0000-0000-00005C020000}"/>
    <cellStyle name="Normal 3 6 8" xfId="557" xr:uid="{00000000-0005-0000-0000-00005D020000}"/>
    <cellStyle name="Normal 3 7" xfId="31" xr:uid="{00000000-0005-0000-0000-00005E020000}"/>
    <cellStyle name="Normal 3 7 2" xfId="130" xr:uid="{00000000-0005-0000-0000-00005F020000}"/>
    <cellStyle name="Normal 3 7 2 2" xfId="131" xr:uid="{00000000-0005-0000-0000-000060020000}"/>
    <cellStyle name="Normal 3 7 2 2 2" xfId="485" xr:uid="{00000000-0005-0000-0000-000061020000}"/>
    <cellStyle name="Normal 3 7 2 2 2 2" xfId="1010" xr:uid="{00000000-0005-0000-0000-000062020000}"/>
    <cellStyle name="Normal 3 7 2 2 3" xfId="309" xr:uid="{00000000-0005-0000-0000-000063020000}"/>
    <cellStyle name="Normal 3 7 2 2 3 2" xfId="835" xr:uid="{00000000-0005-0000-0000-000064020000}"/>
    <cellStyle name="Normal 3 7 2 2 4" xfId="660" xr:uid="{00000000-0005-0000-0000-000065020000}"/>
    <cellStyle name="Normal 3 7 2 3" xfId="484" xr:uid="{00000000-0005-0000-0000-000066020000}"/>
    <cellStyle name="Normal 3 7 2 3 2" xfId="1009" xr:uid="{00000000-0005-0000-0000-000067020000}"/>
    <cellStyle name="Normal 3 7 2 4" xfId="308" xr:uid="{00000000-0005-0000-0000-000068020000}"/>
    <cellStyle name="Normal 3 7 2 4 2" xfId="834" xr:uid="{00000000-0005-0000-0000-000069020000}"/>
    <cellStyle name="Normal 3 7 2 5" xfId="659" xr:uid="{00000000-0005-0000-0000-00006A020000}"/>
    <cellStyle name="Normal 3 7 3" xfId="132" xr:uid="{00000000-0005-0000-0000-00006B020000}"/>
    <cellStyle name="Normal 3 7 3 2" xfId="133" xr:uid="{00000000-0005-0000-0000-00006C020000}"/>
    <cellStyle name="Normal 3 7 3 2 2" xfId="487" xr:uid="{00000000-0005-0000-0000-00006D020000}"/>
    <cellStyle name="Normal 3 7 3 2 2 2" xfId="1012" xr:uid="{00000000-0005-0000-0000-00006E020000}"/>
    <cellStyle name="Normal 3 7 3 2 3" xfId="311" xr:uid="{00000000-0005-0000-0000-00006F020000}"/>
    <cellStyle name="Normal 3 7 3 2 3 2" xfId="837" xr:uid="{00000000-0005-0000-0000-000070020000}"/>
    <cellStyle name="Normal 3 7 3 2 4" xfId="662" xr:uid="{00000000-0005-0000-0000-000071020000}"/>
    <cellStyle name="Normal 3 7 3 3" xfId="486" xr:uid="{00000000-0005-0000-0000-000072020000}"/>
    <cellStyle name="Normal 3 7 3 3 2" xfId="1011" xr:uid="{00000000-0005-0000-0000-000073020000}"/>
    <cellStyle name="Normal 3 7 3 4" xfId="310" xr:uid="{00000000-0005-0000-0000-000074020000}"/>
    <cellStyle name="Normal 3 7 3 4 2" xfId="836" xr:uid="{00000000-0005-0000-0000-000075020000}"/>
    <cellStyle name="Normal 3 7 3 5" xfId="661" xr:uid="{00000000-0005-0000-0000-000076020000}"/>
    <cellStyle name="Normal 3 7 4" xfId="134" xr:uid="{00000000-0005-0000-0000-000077020000}"/>
    <cellStyle name="Normal 3 7 4 2" xfId="488" xr:uid="{00000000-0005-0000-0000-000078020000}"/>
    <cellStyle name="Normal 3 7 4 2 2" xfId="1013" xr:uid="{00000000-0005-0000-0000-000079020000}"/>
    <cellStyle name="Normal 3 7 4 3" xfId="312" xr:uid="{00000000-0005-0000-0000-00007A020000}"/>
    <cellStyle name="Normal 3 7 4 3 2" xfId="838" xr:uid="{00000000-0005-0000-0000-00007B020000}"/>
    <cellStyle name="Normal 3 7 4 4" xfId="663" xr:uid="{00000000-0005-0000-0000-00007C020000}"/>
    <cellStyle name="Normal 3 7 5" xfId="393" xr:uid="{00000000-0005-0000-0000-00007D020000}"/>
    <cellStyle name="Normal 3 7 5 2" xfId="918" xr:uid="{00000000-0005-0000-0000-00007E020000}"/>
    <cellStyle name="Normal 3 7 6" xfId="217" xr:uid="{00000000-0005-0000-0000-00007F020000}"/>
    <cellStyle name="Normal 3 7 6 2" xfId="743" xr:uid="{00000000-0005-0000-0000-000080020000}"/>
    <cellStyle name="Normal 3 7 7" xfId="568" xr:uid="{00000000-0005-0000-0000-000081020000}"/>
    <cellStyle name="Normal 3 8" xfId="135" xr:uid="{00000000-0005-0000-0000-000082020000}"/>
    <cellStyle name="Normal 3 8 2" xfId="136" xr:uid="{00000000-0005-0000-0000-000083020000}"/>
    <cellStyle name="Normal 3 8 2 2" xfId="490" xr:uid="{00000000-0005-0000-0000-000084020000}"/>
    <cellStyle name="Normal 3 8 2 2 2" xfId="1015" xr:uid="{00000000-0005-0000-0000-000085020000}"/>
    <cellStyle name="Normal 3 8 2 3" xfId="314" xr:uid="{00000000-0005-0000-0000-000086020000}"/>
    <cellStyle name="Normal 3 8 2 3 2" xfId="840" xr:uid="{00000000-0005-0000-0000-000087020000}"/>
    <cellStyle name="Normal 3 8 2 4" xfId="665" xr:uid="{00000000-0005-0000-0000-000088020000}"/>
    <cellStyle name="Normal 3 8 3" xfId="489" xr:uid="{00000000-0005-0000-0000-000089020000}"/>
    <cellStyle name="Normal 3 8 3 2" xfId="1014" xr:uid="{00000000-0005-0000-0000-00008A020000}"/>
    <cellStyle name="Normal 3 8 4" xfId="313" xr:uid="{00000000-0005-0000-0000-00008B020000}"/>
    <cellStyle name="Normal 3 8 4 2" xfId="839" xr:uid="{00000000-0005-0000-0000-00008C020000}"/>
    <cellStyle name="Normal 3 8 5" xfId="664" xr:uid="{00000000-0005-0000-0000-00008D020000}"/>
    <cellStyle name="Normal 3 9" xfId="137" xr:uid="{00000000-0005-0000-0000-00008E020000}"/>
    <cellStyle name="Normal 3 9 2" xfId="138" xr:uid="{00000000-0005-0000-0000-00008F020000}"/>
    <cellStyle name="Normal 3 9 2 2" xfId="492" xr:uid="{00000000-0005-0000-0000-000090020000}"/>
    <cellStyle name="Normal 3 9 2 2 2" xfId="1017" xr:uid="{00000000-0005-0000-0000-000091020000}"/>
    <cellStyle name="Normal 3 9 2 3" xfId="316" xr:uid="{00000000-0005-0000-0000-000092020000}"/>
    <cellStyle name="Normal 3 9 2 3 2" xfId="842" xr:uid="{00000000-0005-0000-0000-000093020000}"/>
    <cellStyle name="Normal 3 9 2 4" xfId="667" xr:uid="{00000000-0005-0000-0000-000094020000}"/>
    <cellStyle name="Normal 3 9 3" xfId="491" xr:uid="{00000000-0005-0000-0000-000095020000}"/>
    <cellStyle name="Normal 3 9 3 2" xfId="1016" xr:uid="{00000000-0005-0000-0000-000096020000}"/>
    <cellStyle name="Normal 3 9 4" xfId="315" xr:uid="{00000000-0005-0000-0000-000097020000}"/>
    <cellStyle name="Normal 3 9 4 2" xfId="841" xr:uid="{00000000-0005-0000-0000-000098020000}"/>
    <cellStyle name="Normal 3 9 5" xfId="666" xr:uid="{00000000-0005-0000-0000-000099020000}"/>
    <cellStyle name="Normal 4" xfId="9" xr:uid="{00000000-0005-0000-0000-00009A020000}"/>
    <cellStyle name="Normal 5" xfId="10" xr:uid="{00000000-0005-0000-0000-00009B020000}"/>
    <cellStyle name="Normal 5 10" xfId="203" xr:uid="{00000000-0005-0000-0000-00009C020000}"/>
    <cellStyle name="Normal 5 10 2" xfId="729" xr:uid="{00000000-0005-0000-0000-00009D020000}"/>
    <cellStyle name="Normal 5 11" xfId="554" xr:uid="{00000000-0005-0000-0000-00009E020000}"/>
    <cellStyle name="Normal 5 2" xfId="11" xr:uid="{00000000-0005-0000-0000-00009F020000}"/>
    <cellStyle name="Normal 5 3" xfId="22" xr:uid="{00000000-0005-0000-0000-0000A0020000}"/>
    <cellStyle name="Normal 5 3 2" xfId="139" xr:uid="{00000000-0005-0000-0000-0000A1020000}"/>
    <cellStyle name="Normal 5 3 2 2" xfId="140" xr:uid="{00000000-0005-0000-0000-0000A2020000}"/>
    <cellStyle name="Normal 5 3 2 2 2" xfId="141" xr:uid="{00000000-0005-0000-0000-0000A3020000}"/>
    <cellStyle name="Normal 5 3 2 2 2 2" xfId="495" xr:uid="{00000000-0005-0000-0000-0000A4020000}"/>
    <cellStyle name="Normal 5 3 2 2 2 2 2" xfId="1020" xr:uid="{00000000-0005-0000-0000-0000A5020000}"/>
    <cellStyle name="Normal 5 3 2 2 2 3" xfId="319" xr:uid="{00000000-0005-0000-0000-0000A6020000}"/>
    <cellStyle name="Normal 5 3 2 2 2 3 2" xfId="845" xr:uid="{00000000-0005-0000-0000-0000A7020000}"/>
    <cellStyle name="Normal 5 3 2 2 2 4" xfId="670" xr:uid="{00000000-0005-0000-0000-0000A8020000}"/>
    <cellStyle name="Normal 5 3 2 2 3" xfId="494" xr:uid="{00000000-0005-0000-0000-0000A9020000}"/>
    <cellStyle name="Normal 5 3 2 2 3 2" xfId="1019" xr:uid="{00000000-0005-0000-0000-0000AA020000}"/>
    <cellStyle name="Normal 5 3 2 2 4" xfId="318" xr:uid="{00000000-0005-0000-0000-0000AB020000}"/>
    <cellStyle name="Normal 5 3 2 2 4 2" xfId="844" xr:uid="{00000000-0005-0000-0000-0000AC020000}"/>
    <cellStyle name="Normal 5 3 2 2 5" xfId="669" xr:uid="{00000000-0005-0000-0000-0000AD020000}"/>
    <cellStyle name="Normal 5 3 2 3" xfId="142" xr:uid="{00000000-0005-0000-0000-0000AE020000}"/>
    <cellStyle name="Normal 5 3 2 3 2" xfId="143" xr:uid="{00000000-0005-0000-0000-0000AF020000}"/>
    <cellStyle name="Normal 5 3 2 3 2 2" xfId="497" xr:uid="{00000000-0005-0000-0000-0000B0020000}"/>
    <cellStyle name="Normal 5 3 2 3 2 2 2" xfId="1022" xr:uid="{00000000-0005-0000-0000-0000B1020000}"/>
    <cellStyle name="Normal 5 3 2 3 2 3" xfId="321" xr:uid="{00000000-0005-0000-0000-0000B2020000}"/>
    <cellStyle name="Normal 5 3 2 3 2 3 2" xfId="847" xr:uid="{00000000-0005-0000-0000-0000B3020000}"/>
    <cellStyle name="Normal 5 3 2 3 2 4" xfId="672" xr:uid="{00000000-0005-0000-0000-0000B4020000}"/>
    <cellStyle name="Normal 5 3 2 3 3" xfId="496" xr:uid="{00000000-0005-0000-0000-0000B5020000}"/>
    <cellStyle name="Normal 5 3 2 3 3 2" xfId="1021" xr:uid="{00000000-0005-0000-0000-0000B6020000}"/>
    <cellStyle name="Normal 5 3 2 3 4" xfId="320" xr:uid="{00000000-0005-0000-0000-0000B7020000}"/>
    <cellStyle name="Normal 5 3 2 3 4 2" xfId="846" xr:uid="{00000000-0005-0000-0000-0000B8020000}"/>
    <cellStyle name="Normal 5 3 2 3 5" xfId="671" xr:uid="{00000000-0005-0000-0000-0000B9020000}"/>
    <cellStyle name="Normal 5 3 2 4" xfId="144" xr:uid="{00000000-0005-0000-0000-0000BA020000}"/>
    <cellStyle name="Normal 5 3 2 4 2" xfId="498" xr:uid="{00000000-0005-0000-0000-0000BB020000}"/>
    <cellStyle name="Normal 5 3 2 4 2 2" xfId="1023" xr:uid="{00000000-0005-0000-0000-0000BC020000}"/>
    <cellStyle name="Normal 5 3 2 4 3" xfId="322" xr:uid="{00000000-0005-0000-0000-0000BD020000}"/>
    <cellStyle name="Normal 5 3 2 4 3 2" xfId="848" xr:uid="{00000000-0005-0000-0000-0000BE020000}"/>
    <cellStyle name="Normal 5 3 2 4 4" xfId="673" xr:uid="{00000000-0005-0000-0000-0000BF020000}"/>
    <cellStyle name="Normal 5 3 2 5" xfId="493" xr:uid="{00000000-0005-0000-0000-0000C0020000}"/>
    <cellStyle name="Normal 5 3 2 5 2" xfId="1018" xr:uid="{00000000-0005-0000-0000-0000C1020000}"/>
    <cellStyle name="Normal 5 3 2 6" xfId="317" xr:uid="{00000000-0005-0000-0000-0000C2020000}"/>
    <cellStyle name="Normal 5 3 2 6 2" xfId="843" xr:uid="{00000000-0005-0000-0000-0000C3020000}"/>
    <cellStyle name="Normal 5 3 2 7" xfId="668" xr:uid="{00000000-0005-0000-0000-0000C4020000}"/>
    <cellStyle name="Normal 5 3 3" xfId="145" xr:uid="{00000000-0005-0000-0000-0000C5020000}"/>
    <cellStyle name="Normal 5 3 3 2" xfId="146" xr:uid="{00000000-0005-0000-0000-0000C6020000}"/>
    <cellStyle name="Normal 5 3 3 2 2" xfId="500" xr:uid="{00000000-0005-0000-0000-0000C7020000}"/>
    <cellStyle name="Normal 5 3 3 2 2 2" xfId="1025" xr:uid="{00000000-0005-0000-0000-0000C8020000}"/>
    <cellStyle name="Normal 5 3 3 2 3" xfId="324" xr:uid="{00000000-0005-0000-0000-0000C9020000}"/>
    <cellStyle name="Normal 5 3 3 2 3 2" xfId="850" xr:uid="{00000000-0005-0000-0000-0000CA020000}"/>
    <cellStyle name="Normal 5 3 3 2 4" xfId="675" xr:uid="{00000000-0005-0000-0000-0000CB020000}"/>
    <cellStyle name="Normal 5 3 3 3" xfId="499" xr:uid="{00000000-0005-0000-0000-0000CC020000}"/>
    <cellStyle name="Normal 5 3 3 3 2" xfId="1024" xr:uid="{00000000-0005-0000-0000-0000CD020000}"/>
    <cellStyle name="Normal 5 3 3 4" xfId="323" xr:uid="{00000000-0005-0000-0000-0000CE020000}"/>
    <cellStyle name="Normal 5 3 3 4 2" xfId="849" xr:uid="{00000000-0005-0000-0000-0000CF020000}"/>
    <cellStyle name="Normal 5 3 3 5" xfId="674" xr:uid="{00000000-0005-0000-0000-0000D0020000}"/>
    <cellStyle name="Normal 5 3 4" xfId="147" xr:uid="{00000000-0005-0000-0000-0000D1020000}"/>
    <cellStyle name="Normal 5 3 4 2" xfId="148" xr:uid="{00000000-0005-0000-0000-0000D2020000}"/>
    <cellStyle name="Normal 5 3 4 2 2" xfId="502" xr:uid="{00000000-0005-0000-0000-0000D3020000}"/>
    <cellStyle name="Normal 5 3 4 2 2 2" xfId="1027" xr:uid="{00000000-0005-0000-0000-0000D4020000}"/>
    <cellStyle name="Normal 5 3 4 2 3" xfId="326" xr:uid="{00000000-0005-0000-0000-0000D5020000}"/>
    <cellStyle name="Normal 5 3 4 2 3 2" xfId="852" xr:uid="{00000000-0005-0000-0000-0000D6020000}"/>
    <cellStyle name="Normal 5 3 4 2 4" xfId="677" xr:uid="{00000000-0005-0000-0000-0000D7020000}"/>
    <cellStyle name="Normal 5 3 4 3" xfId="501" xr:uid="{00000000-0005-0000-0000-0000D8020000}"/>
    <cellStyle name="Normal 5 3 4 3 2" xfId="1026" xr:uid="{00000000-0005-0000-0000-0000D9020000}"/>
    <cellStyle name="Normal 5 3 4 4" xfId="325" xr:uid="{00000000-0005-0000-0000-0000DA020000}"/>
    <cellStyle name="Normal 5 3 4 4 2" xfId="851" xr:uid="{00000000-0005-0000-0000-0000DB020000}"/>
    <cellStyle name="Normal 5 3 4 5" xfId="676" xr:uid="{00000000-0005-0000-0000-0000DC020000}"/>
    <cellStyle name="Normal 5 3 5" xfId="149" xr:uid="{00000000-0005-0000-0000-0000DD020000}"/>
    <cellStyle name="Normal 5 3 5 2" xfId="503" xr:uid="{00000000-0005-0000-0000-0000DE020000}"/>
    <cellStyle name="Normal 5 3 5 2 2" xfId="1028" xr:uid="{00000000-0005-0000-0000-0000DF020000}"/>
    <cellStyle name="Normal 5 3 5 3" xfId="327" xr:uid="{00000000-0005-0000-0000-0000E0020000}"/>
    <cellStyle name="Normal 5 3 5 3 2" xfId="853" xr:uid="{00000000-0005-0000-0000-0000E1020000}"/>
    <cellStyle name="Normal 5 3 5 4" xfId="678" xr:uid="{00000000-0005-0000-0000-0000E2020000}"/>
    <cellStyle name="Normal 5 3 6" xfId="387" xr:uid="{00000000-0005-0000-0000-0000E3020000}"/>
    <cellStyle name="Normal 5 3 6 2" xfId="912" xr:uid="{00000000-0005-0000-0000-0000E4020000}"/>
    <cellStyle name="Normal 5 3 7" xfId="211" xr:uid="{00000000-0005-0000-0000-0000E5020000}"/>
    <cellStyle name="Normal 5 3 7 2" xfId="737" xr:uid="{00000000-0005-0000-0000-0000E6020000}"/>
    <cellStyle name="Normal 5 3 8" xfId="562" xr:uid="{00000000-0005-0000-0000-0000E7020000}"/>
    <cellStyle name="Normal 5 4" xfId="18" xr:uid="{00000000-0005-0000-0000-0000E8020000}"/>
    <cellStyle name="Normal 5 4 2" xfId="150" xr:uid="{00000000-0005-0000-0000-0000E9020000}"/>
    <cellStyle name="Normal 5 4 2 2" xfId="151" xr:uid="{00000000-0005-0000-0000-0000EA020000}"/>
    <cellStyle name="Normal 5 4 2 2 2" xfId="152" xr:uid="{00000000-0005-0000-0000-0000EB020000}"/>
    <cellStyle name="Normal 5 4 2 2 2 2" xfId="506" xr:uid="{00000000-0005-0000-0000-0000EC020000}"/>
    <cellStyle name="Normal 5 4 2 2 2 2 2" xfId="1031" xr:uid="{00000000-0005-0000-0000-0000ED020000}"/>
    <cellStyle name="Normal 5 4 2 2 2 3" xfId="330" xr:uid="{00000000-0005-0000-0000-0000EE020000}"/>
    <cellStyle name="Normal 5 4 2 2 2 3 2" xfId="856" xr:uid="{00000000-0005-0000-0000-0000EF020000}"/>
    <cellStyle name="Normal 5 4 2 2 2 4" xfId="681" xr:uid="{00000000-0005-0000-0000-0000F0020000}"/>
    <cellStyle name="Normal 5 4 2 2 3" xfId="505" xr:uid="{00000000-0005-0000-0000-0000F1020000}"/>
    <cellStyle name="Normal 5 4 2 2 3 2" xfId="1030" xr:uid="{00000000-0005-0000-0000-0000F2020000}"/>
    <cellStyle name="Normal 5 4 2 2 4" xfId="329" xr:uid="{00000000-0005-0000-0000-0000F3020000}"/>
    <cellStyle name="Normal 5 4 2 2 4 2" xfId="855" xr:uid="{00000000-0005-0000-0000-0000F4020000}"/>
    <cellStyle name="Normal 5 4 2 2 5" xfId="680" xr:uid="{00000000-0005-0000-0000-0000F5020000}"/>
    <cellStyle name="Normal 5 4 2 3" xfId="153" xr:uid="{00000000-0005-0000-0000-0000F6020000}"/>
    <cellStyle name="Normal 5 4 2 3 2" xfId="154" xr:uid="{00000000-0005-0000-0000-0000F7020000}"/>
    <cellStyle name="Normal 5 4 2 3 2 2" xfId="508" xr:uid="{00000000-0005-0000-0000-0000F8020000}"/>
    <cellStyle name="Normal 5 4 2 3 2 2 2" xfId="1033" xr:uid="{00000000-0005-0000-0000-0000F9020000}"/>
    <cellStyle name="Normal 5 4 2 3 2 3" xfId="332" xr:uid="{00000000-0005-0000-0000-0000FA020000}"/>
    <cellStyle name="Normal 5 4 2 3 2 3 2" xfId="858" xr:uid="{00000000-0005-0000-0000-0000FB020000}"/>
    <cellStyle name="Normal 5 4 2 3 2 4" xfId="683" xr:uid="{00000000-0005-0000-0000-0000FC020000}"/>
    <cellStyle name="Normal 5 4 2 3 3" xfId="507" xr:uid="{00000000-0005-0000-0000-0000FD020000}"/>
    <cellStyle name="Normal 5 4 2 3 3 2" xfId="1032" xr:uid="{00000000-0005-0000-0000-0000FE020000}"/>
    <cellStyle name="Normal 5 4 2 3 4" xfId="331" xr:uid="{00000000-0005-0000-0000-0000FF020000}"/>
    <cellStyle name="Normal 5 4 2 3 4 2" xfId="857" xr:uid="{00000000-0005-0000-0000-000000030000}"/>
    <cellStyle name="Normal 5 4 2 3 5" xfId="682" xr:uid="{00000000-0005-0000-0000-000001030000}"/>
    <cellStyle name="Normal 5 4 2 4" xfId="155" xr:uid="{00000000-0005-0000-0000-000002030000}"/>
    <cellStyle name="Normal 5 4 2 4 2" xfId="509" xr:uid="{00000000-0005-0000-0000-000003030000}"/>
    <cellStyle name="Normal 5 4 2 4 2 2" xfId="1034" xr:uid="{00000000-0005-0000-0000-000004030000}"/>
    <cellStyle name="Normal 5 4 2 4 3" xfId="333" xr:uid="{00000000-0005-0000-0000-000005030000}"/>
    <cellStyle name="Normal 5 4 2 4 3 2" xfId="859" xr:uid="{00000000-0005-0000-0000-000006030000}"/>
    <cellStyle name="Normal 5 4 2 4 4" xfId="684" xr:uid="{00000000-0005-0000-0000-000007030000}"/>
    <cellStyle name="Normal 5 4 2 5" xfId="504" xr:uid="{00000000-0005-0000-0000-000008030000}"/>
    <cellStyle name="Normal 5 4 2 5 2" xfId="1029" xr:uid="{00000000-0005-0000-0000-000009030000}"/>
    <cellStyle name="Normal 5 4 2 6" xfId="328" xr:uid="{00000000-0005-0000-0000-00000A030000}"/>
    <cellStyle name="Normal 5 4 2 6 2" xfId="854" xr:uid="{00000000-0005-0000-0000-00000B030000}"/>
    <cellStyle name="Normal 5 4 2 7" xfId="679" xr:uid="{00000000-0005-0000-0000-00000C030000}"/>
    <cellStyle name="Normal 5 4 3" xfId="156" xr:uid="{00000000-0005-0000-0000-00000D030000}"/>
    <cellStyle name="Normal 5 4 3 2" xfId="157" xr:uid="{00000000-0005-0000-0000-00000E030000}"/>
    <cellStyle name="Normal 5 4 3 2 2" xfId="511" xr:uid="{00000000-0005-0000-0000-00000F030000}"/>
    <cellStyle name="Normal 5 4 3 2 2 2" xfId="1036" xr:uid="{00000000-0005-0000-0000-000010030000}"/>
    <cellStyle name="Normal 5 4 3 2 3" xfId="335" xr:uid="{00000000-0005-0000-0000-000011030000}"/>
    <cellStyle name="Normal 5 4 3 2 3 2" xfId="861" xr:uid="{00000000-0005-0000-0000-000012030000}"/>
    <cellStyle name="Normal 5 4 3 2 4" xfId="686" xr:uid="{00000000-0005-0000-0000-000013030000}"/>
    <cellStyle name="Normal 5 4 3 3" xfId="510" xr:uid="{00000000-0005-0000-0000-000014030000}"/>
    <cellStyle name="Normal 5 4 3 3 2" xfId="1035" xr:uid="{00000000-0005-0000-0000-000015030000}"/>
    <cellStyle name="Normal 5 4 3 4" xfId="334" xr:uid="{00000000-0005-0000-0000-000016030000}"/>
    <cellStyle name="Normal 5 4 3 4 2" xfId="860" xr:uid="{00000000-0005-0000-0000-000017030000}"/>
    <cellStyle name="Normal 5 4 3 5" xfId="685" xr:uid="{00000000-0005-0000-0000-000018030000}"/>
    <cellStyle name="Normal 5 4 4" xfId="158" xr:uid="{00000000-0005-0000-0000-000019030000}"/>
    <cellStyle name="Normal 5 4 4 2" xfId="159" xr:uid="{00000000-0005-0000-0000-00001A030000}"/>
    <cellStyle name="Normal 5 4 4 2 2" xfId="513" xr:uid="{00000000-0005-0000-0000-00001B030000}"/>
    <cellStyle name="Normal 5 4 4 2 2 2" xfId="1038" xr:uid="{00000000-0005-0000-0000-00001C030000}"/>
    <cellStyle name="Normal 5 4 4 2 3" xfId="337" xr:uid="{00000000-0005-0000-0000-00001D030000}"/>
    <cellStyle name="Normal 5 4 4 2 3 2" xfId="863" xr:uid="{00000000-0005-0000-0000-00001E030000}"/>
    <cellStyle name="Normal 5 4 4 2 4" xfId="688" xr:uid="{00000000-0005-0000-0000-00001F030000}"/>
    <cellStyle name="Normal 5 4 4 3" xfId="512" xr:uid="{00000000-0005-0000-0000-000020030000}"/>
    <cellStyle name="Normal 5 4 4 3 2" xfId="1037" xr:uid="{00000000-0005-0000-0000-000021030000}"/>
    <cellStyle name="Normal 5 4 4 4" xfId="336" xr:uid="{00000000-0005-0000-0000-000022030000}"/>
    <cellStyle name="Normal 5 4 4 4 2" xfId="862" xr:uid="{00000000-0005-0000-0000-000023030000}"/>
    <cellStyle name="Normal 5 4 4 5" xfId="687" xr:uid="{00000000-0005-0000-0000-000024030000}"/>
    <cellStyle name="Normal 5 4 5" xfId="160" xr:uid="{00000000-0005-0000-0000-000025030000}"/>
    <cellStyle name="Normal 5 4 5 2" xfId="514" xr:uid="{00000000-0005-0000-0000-000026030000}"/>
    <cellStyle name="Normal 5 4 5 2 2" xfId="1039" xr:uid="{00000000-0005-0000-0000-000027030000}"/>
    <cellStyle name="Normal 5 4 5 3" xfId="338" xr:uid="{00000000-0005-0000-0000-000028030000}"/>
    <cellStyle name="Normal 5 4 5 3 2" xfId="864" xr:uid="{00000000-0005-0000-0000-000029030000}"/>
    <cellStyle name="Normal 5 4 5 4" xfId="689" xr:uid="{00000000-0005-0000-0000-00002A030000}"/>
    <cellStyle name="Normal 5 4 6" xfId="383" xr:uid="{00000000-0005-0000-0000-00002B030000}"/>
    <cellStyle name="Normal 5 4 6 2" xfId="908" xr:uid="{00000000-0005-0000-0000-00002C030000}"/>
    <cellStyle name="Normal 5 4 7" xfId="207" xr:uid="{00000000-0005-0000-0000-00002D030000}"/>
    <cellStyle name="Normal 5 4 7 2" xfId="733" xr:uid="{00000000-0005-0000-0000-00002E030000}"/>
    <cellStyle name="Normal 5 4 8" xfId="558" xr:uid="{00000000-0005-0000-0000-00002F030000}"/>
    <cellStyle name="Normal 5 5" xfId="40" xr:uid="{00000000-0005-0000-0000-000030030000}"/>
    <cellStyle name="Normal 5 5 2" xfId="161" xr:uid="{00000000-0005-0000-0000-000031030000}"/>
    <cellStyle name="Normal 5 5 2 2" xfId="162" xr:uid="{00000000-0005-0000-0000-000032030000}"/>
    <cellStyle name="Normal 5 5 2 2 2" xfId="516" xr:uid="{00000000-0005-0000-0000-000033030000}"/>
    <cellStyle name="Normal 5 5 2 2 2 2" xfId="1041" xr:uid="{00000000-0005-0000-0000-000034030000}"/>
    <cellStyle name="Normal 5 5 2 2 3" xfId="340" xr:uid="{00000000-0005-0000-0000-000035030000}"/>
    <cellStyle name="Normal 5 5 2 2 3 2" xfId="866" xr:uid="{00000000-0005-0000-0000-000036030000}"/>
    <cellStyle name="Normal 5 5 2 2 4" xfId="691" xr:uid="{00000000-0005-0000-0000-000037030000}"/>
    <cellStyle name="Normal 5 5 2 3" xfId="515" xr:uid="{00000000-0005-0000-0000-000038030000}"/>
    <cellStyle name="Normal 5 5 2 3 2" xfId="1040" xr:uid="{00000000-0005-0000-0000-000039030000}"/>
    <cellStyle name="Normal 5 5 2 4" xfId="339" xr:uid="{00000000-0005-0000-0000-00003A030000}"/>
    <cellStyle name="Normal 5 5 2 4 2" xfId="865" xr:uid="{00000000-0005-0000-0000-00003B030000}"/>
    <cellStyle name="Normal 5 5 2 5" xfId="690" xr:uid="{00000000-0005-0000-0000-00003C030000}"/>
    <cellStyle name="Normal 5 5 3" xfId="163" xr:uid="{00000000-0005-0000-0000-00003D030000}"/>
    <cellStyle name="Normal 5 5 3 2" xfId="164" xr:uid="{00000000-0005-0000-0000-00003E030000}"/>
    <cellStyle name="Normal 5 5 3 2 2" xfId="518" xr:uid="{00000000-0005-0000-0000-00003F030000}"/>
    <cellStyle name="Normal 5 5 3 2 2 2" xfId="1043" xr:uid="{00000000-0005-0000-0000-000040030000}"/>
    <cellStyle name="Normal 5 5 3 2 3" xfId="342" xr:uid="{00000000-0005-0000-0000-000041030000}"/>
    <cellStyle name="Normal 5 5 3 2 3 2" xfId="868" xr:uid="{00000000-0005-0000-0000-000042030000}"/>
    <cellStyle name="Normal 5 5 3 2 4" xfId="693" xr:uid="{00000000-0005-0000-0000-000043030000}"/>
    <cellStyle name="Normal 5 5 3 3" xfId="517" xr:uid="{00000000-0005-0000-0000-000044030000}"/>
    <cellStyle name="Normal 5 5 3 3 2" xfId="1042" xr:uid="{00000000-0005-0000-0000-000045030000}"/>
    <cellStyle name="Normal 5 5 3 4" xfId="341" xr:uid="{00000000-0005-0000-0000-000046030000}"/>
    <cellStyle name="Normal 5 5 3 4 2" xfId="867" xr:uid="{00000000-0005-0000-0000-000047030000}"/>
    <cellStyle name="Normal 5 5 3 5" xfId="692" xr:uid="{00000000-0005-0000-0000-000048030000}"/>
    <cellStyle name="Normal 5 5 4" xfId="165" xr:uid="{00000000-0005-0000-0000-000049030000}"/>
    <cellStyle name="Normal 5 5 4 2" xfId="519" xr:uid="{00000000-0005-0000-0000-00004A030000}"/>
    <cellStyle name="Normal 5 5 4 2 2" xfId="1044" xr:uid="{00000000-0005-0000-0000-00004B030000}"/>
    <cellStyle name="Normal 5 5 4 3" xfId="343" xr:uid="{00000000-0005-0000-0000-00004C030000}"/>
    <cellStyle name="Normal 5 5 4 3 2" xfId="869" xr:uid="{00000000-0005-0000-0000-00004D030000}"/>
    <cellStyle name="Normal 5 5 4 4" xfId="694" xr:uid="{00000000-0005-0000-0000-00004E030000}"/>
    <cellStyle name="Normal 5 5 5" xfId="395" xr:uid="{00000000-0005-0000-0000-00004F030000}"/>
    <cellStyle name="Normal 5 5 5 2" xfId="920" xr:uid="{00000000-0005-0000-0000-000050030000}"/>
    <cellStyle name="Normal 5 5 6" xfId="219" xr:uid="{00000000-0005-0000-0000-000051030000}"/>
    <cellStyle name="Normal 5 5 6 2" xfId="745" xr:uid="{00000000-0005-0000-0000-000052030000}"/>
    <cellStyle name="Normal 5 5 7" xfId="570" xr:uid="{00000000-0005-0000-0000-000053030000}"/>
    <cellStyle name="Normal 5 6" xfId="166" xr:uid="{00000000-0005-0000-0000-000054030000}"/>
    <cellStyle name="Normal 5 6 2" xfId="167" xr:uid="{00000000-0005-0000-0000-000055030000}"/>
    <cellStyle name="Normal 5 6 2 2" xfId="521" xr:uid="{00000000-0005-0000-0000-000056030000}"/>
    <cellStyle name="Normal 5 6 2 2 2" xfId="1046" xr:uid="{00000000-0005-0000-0000-000057030000}"/>
    <cellStyle name="Normal 5 6 2 3" xfId="345" xr:uid="{00000000-0005-0000-0000-000058030000}"/>
    <cellStyle name="Normal 5 6 2 3 2" xfId="871" xr:uid="{00000000-0005-0000-0000-000059030000}"/>
    <cellStyle name="Normal 5 6 2 4" xfId="696" xr:uid="{00000000-0005-0000-0000-00005A030000}"/>
    <cellStyle name="Normal 5 6 3" xfId="520" xr:uid="{00000000-0005-0000-0000-00005B030000}"/>
    <cellStyle name="Normal 5 6 3 2" xfId="1045" xr:uid="{00000000-0005-0000-0000-00005C030000}"/>
    <cellStyle name="Normal 5 6 4" xfId="344" xr:uid="{00000000-0005-0000-0000-00005D030000}"/>
    <cellStyle name="Normal 5 6 4 2" xfId="870" xr:uid="{00000000-0005-0000-0000-00005E030000}"/>
    <cellStyle name="Normal 5 6 5" xfId="695" xr:uid="{00000000-0005-0000-0000-00005F030000}"/>
    <cellStyle name="Normal 5 7" xfId="168" xr:uid="{00000000-0005-0000-0000-000060030000}"/>
    <cellStyle name="Normal 5 7 2" xfId="169" xr:uid="{00000000-0005-0000-0000-000061030000}"/>
    <cellStyle name="Normal 5 7 2 2" xfId="523" xr:uid="{00000000-0005-0000-0000-000062030000}"/>
    <cellStyle name="Normal 5 7 2 2 2" xfId="1048" xr:uid="{00000000-0005-0000-0000-000063030000}"/>
    <cellStyle name="Normal 5 7 2 3" xfId="347" xr:uid="{00000000-0005-0000-0000-000064030000}"/>
    <cellStyle name="Normal 5 7 2 3 2" xfId="873" xr:uid="{00000000-0005-0000-0000-000065030000}"/>
    <cellStyle name="Normal 5 7 2 4" xfId="698" xr:uid="{00000000-0005-0000-0000-000066030000}"/>
    <cellStyle name="Normal 5 7 3" xfId="522" xr:uid="{00000000-0005-0000-0000-000067030000}"/>
    <cellStyle name="Normal 5 7 3 2" xfId="1047" xr:uid="{00000000-0005-0000-0000-000068030000}"/>
    <cellStyle name="Normal 5 7 4" xfId="346" xr:uid="{00000000-0005-0000-0000-000069030000}"/>
    <cellStyle name="Normal 5 7 4 2" xfId="872" xr:uid="{00000000-0005-0000-0000-00006A030000}"/>
    <cellStyle name="Normal 5 7 5" xfId="697" xr:uid="{00000000-0005-0000-0000-00006B030000}"/>
    <cellStyle name="Normal 5 8" xfId="170" xr:uid="{00000000-0005-0000-0000-00006C030000}"/>
    <cellStyle name="Normal 5 8 2" xfId="524" xr:uid="{00000000-0005-0000-0000-00006D030000}"/>
    <cellStyle name="Normal 5 8 2 2" xfId="1049" xr:uid="{00000000-0005-0000-0000-00006E030000}"/>
    <cellStyle name="Normal 5 8 3" xfId="348" xr:uid="{00000000-0005-0000-0000-00006F030000}"/>
    <cellStyle name="Normal 5 8 3 2" xfId="874" xr:uid="{00000000-0005-0000-0000-000070030000}"/>
    <cellStyle name="Normal 5 8 4" xfId="699" xr:uid="{00000000-0005-0000-0000-000071030000}"/>
    <cellStyle name="Normal 5 9" xfId="379" xr:uid="{00000000-0005-0000-0000-000072030000}"/>
    <cellStyle name="Normal 5 9 2" xfId="904" xr:uid="{00000000-0005-0000-0000-000073030000}"/>
    <cellStyle name="Normal 6" xfId="13" xr:uid="{00000000-0005-0000-0000-000074030000}"/>
    <cellStyle name="Normal 6 2" xfId="23" xr:uid="{00000000-0005-0000-0000-000075030000}"/>
    <cellStyle name="Normal 6 2 2" xfId="171" xr:uid="{00000000-0005-0000-0000-000076030000}"/>
    <cellStyle name="Normal 6 2 2 2" xfId="172" xr:uid="{00000000-0005-0000-0000-000077030000}"/>
    <cellStyle name="Normal 6 2 2 2 2" xfId="173" xr:uid="{00000000-0005-0000-0000-000078030000}"/>
    <cellStyle name="Normal 6 2 2 2 2 2" xfId="527" xr:uid="{00000000-0005-0000-0000-000079030000}"/>
    <cellStyle name="Normal 6 2 2 2 2 2 2" xfId="1052" xr:uid="{00000000-0005-0000-0000-00007A030000}"/>
    <cellStyle name="Normal 6 2 2 2 2 3" xfId="351" xr:uid="{00000000-0005-0000-0000-00007B030000}"/>
    <cellStyle name="Normal 6 2 2 2 2 3 2" xfId="877" xr:uid="{00000000-0005-0000-0000-00007C030000}"/>
    <cellStyle name="Normal 6 2 2 2 2 4" xfId="702" xr:uid="{00000000-0005-0000-0000-00007D030000}"/>
    <cellStyle name="Normal 6 2 2 2 3" xfId="526" xr:uid="{00000000-0005-0000-0000-00007E030000}"/>
    <cellStyle name="Normal 6 2 2 2 3 2" xfId="1051" xr:uid="{00000000-0005-0000-0000-00007F030000}"/>
    <cellStyle name="Normal 6 2 2 2 4" xfId="350" xr:uid="{00000000-0005-0000-0000-000080030000}"/>
    <cellStyle name="Normal 6 2 2 2 4 2" xfId="876" xr:uid="{00000000-0005-0000-0000-000081030000}"/>
    <cellStyle name="Normal 6 2 2 2 5" xfId="701" xr:uid="{00000000-0005-0000-0000-000082030000}"/>
    <cellStyle name="Normal 6 2 2 3" xfId="174" xr:uid="{00000000-0005-0000-0000-000083030000}"/>
    <cellStyle name="Normal 6 2 2 3 2" xfId="175" xr:uid="{00000000-0005-0000-0000-000084030000}"/>
    <cellStyle name="Normal 6 2 2 3 2 2" xfId="529" xr:uid="{00000000-0005-0000-0000-000085030000}"/>
    <cellStyle name="Normal 6 2 2 3 2 2 2" xfId="1054" xr:uid="{00000000-0005-0000-0000-000086030000}"/>
    <cellStyle name="Normal 6 2 2 3 2 3" xfId="353" xr:uid="{00000000-0005-0000-0000-000087030000}"/>
    <cellStyle name="Normal 6 2 2 3 2 3 2" xfId="879" xr:uid="{00000000-0005-0000-0000-000088030000}"/>
    <cellStyle name="Normal 6 2 2 3 2 4" xfId="704" xr:uid="{00000000-0005-0000-0000-000089030000}"/>
    <cellStyle name="Normal 6 2 2 3 3" xfId="528" xr:uid="{00000000-0005-0000-0000-00008A030000}"/>
    <cellStyle name="Normal 6 2 2 3 3 2" xfId="1053" xr:uid="{00000000-0005-0000-0000-00008B030000}"/>
    <cellStyle name="Normal 6 2 2 3 4" xfId="352" xr:uid="{00000000-0005-0000-0000-00008C030000}"/>
    <cellStyle name="Normal 6 2 2 3 4 2" xfId="878" xr:uid="{00000000-0005-0000-0000-00008D030000}"/>
    <cellStyle name="Normal 6 2 2 3 5" xfId="703" xr:uid="{00000000-0005-0000-0000-00008E030000}"/>
    <cellStyle name="Normal 6 2 2 4" xfId="176" xr:uid="{00000000-0005-0000-0000-00008F030000}"/>
    <cellStyle name="Normal 6 2 2 4 2" xfId="530" xr:uid="{00000000-0005-0000-0000-000090030000}"/>
    <cellStyle name="Normal 6 2 2 4 2 2" xfId="1055" xr:uid="{00000000-0005-0000-0000-000091030000}"/>
    <cellStyle name="Normal 6 2 2 4 3" xfId="354" xr:uid="{00000000-0005-0000-0000-000092030000}"/>
    <cellStyle name="Normal 6 2 2 4 3 2" xfId="880" xr:uid="{00000000-0005-0000-0000-000093030000}"/>
    <cellStyle name="Normal 6 2 2 4 4" xfId="705" xr:uid="{00000000-0005-0000-0000-000094030000}"/>
    <cellStyle name="Normal 6 2 2 5" xfId="525" xr:uid="{00000000-0005-0000-0000-000095030000}"/>
    <cellStyle name="Normal 6 2 2 5 2" xfId="1050" xr:uid="{00000000-0005-0000-0000-000096030000}"/>
    <cellStyle name="Normal 6 2 2 6" xfId="349" xr:uid="{00000000-0005-0000-0000-000097030000}"/>
    <cellStyle name="Normal 6 2 2 6 2" xfId="875" xr:uid="{00000000-0005-0000-0000-000098030000}"/>
    <cellStyle name="Normal 6 2 2 7" xfId="700" xr:uid="{00000000-0005-0000-0000-000099030000}"/>
    <cellStyle name="Normal 6 2 3" xfId="177" xr:uid="{00000000-0005-0000-0000-00009A030000}"/>
    <cellStyle name="Normal 6 2 3 2" xfId="178" xr:uid="{00000000-0005-0000-0000-00009B030000}"/>
    <cellStyle name="Normal 6 2 3 2 2" xfId="532" xr:uid="{00000000-0005-0000-0000-00009C030000}"/>
    <cellStyle name="Normal 6 2 3 2 2 2" xfId="1057" xr:uid="{00000000-0005-0000-0000-00009D030000}"/>
    <cellStyle name="Normal 6 2 3 2 3" xfId="356" xr:uid="{00000000-0005-0000-0000-00009E030000}"/>
    <cellStyle name="Normal 6 2 3 2 3 2" xfId="882" xr:uid="{00000000-0005-0000-0000-00009F030000}"/>
    <cellStyle name="Normal 6 2 3 2 4" xfId="707" xr:uid="{00000000-0005-0000-0000-0000A0030000}"/>
    <cellStyle name="Normal 6 2 3 3" xfId="531" xr:uid="{00000000-0005-0000-0000-0000A1030000}"/>
    <cellStyle name="Normal 6 2 3 3 2" xfId="1056" xr:uid="{00000000-0005-0000-0000-0000A2030000}"/>
    <cellStyle name="Normal 6 2 3 4" xfId="355" xr:uid="{00000000-0005-0000-0000-0000A3030000}"/>
    <cellStyle name="Normal 6 2 3 4 2" xfId="881" xr:uid="{00000000-0005-0000-0000-0000A4030000}"/>
    <cellStyle name="Normal 6 2 3 5" xfId="706" xr:uid="{00000000-0005-0000-0000-0000A5030000}"/>
    <cellStyle name="Normal 6 2 4" xfId="179" xr:uid="{00000000-0005-0000-0000-0000A6030000}"/>
    <cellStyle name="Normal 6 2 4 2" xfId="180" xr:uid="{00000000-0005-0000-0000-0000A7030000}"/>
    <cellStyle name="Normal 6 2 4 2 2" xfId="534" xr:uid="{00000000-0005-0000-0000-0000A8030000}"/>
    <cellStyle name="Normal 6 2 4 2 2 2" xfId="1059" xr:uid="{00000000-0005-0000-0000-0000A9030000}"/>
    <cellStyle name="Normal 6 2 4 2 3" xfId="358" xr:uid="{00000000-0005-0000-0000-0000AA030000}"/>
    <cellStyle name="Normal 6 2 4 2 3 2" xfId="884" xr:uid="{00000000-0005-0000-0000-0000AB030000}"/>
    <cellStyle name="Normal 6 2 4 2 4" xfId="709" xr:uid="{00000000-0005-0000-0000-0000AC030000}"/>
    <cellStyle name="Normal 6 2 4 3" xfId="533" xr:uid="{00000000-0005-0000-0000-0000AD030000}"/>
    <cellStyle name="Normal 6 2 4 3 2" xfId="1058" xr:uid="{00000000-0005-0000-0000-0000AE030000}"/>
    <cellStyle name="Normal 6 2 4 4" xfId="357" xr:uid="{00000000-0005-0000-0000-0000AF030000}"/>
    <cellStyle name="Normal 6 2 4 4 2" xfId="883" xr:uid="{00000000-0005-0000-0000-0000B0030000}"/>
    <cellStyle name="Normal 6 2 4 5" xfId="708" xr:uid="{00000000-0005-0000-0000-0000B1030000}"/>
    <cellStyle name="Normal 6 2 5" xfId="181" xr:uid="{00000000-0005-0000-0000-0000B2030000}"/>
    <cellStyle name="Normal 6 2 5 2" xfId="535" xr:uid="{00000000-0005-0000-0000-0000B3030000}"/>
    <cellStyle name="Normal 6 2 5 2 2" xfId="1060" xr:uid="{00000000-0005-0000-0000-0000B4030000}"/>
    <cellStyle name="Normal 6 2 5 3" xfId="359" xr:uid="{00000000-0005-0000-0000-0000B5030000}"/>
    <cellStyle name="Normal 6 2 5 3 2" xfId="885" xr:uid="{00000000-0005-0000-0000-0000B6030000}"/>
    <cellStyle name="Normal 6 2 5 4" xfId="710" xr:uid="{00000000-0005-0000-0000-0000B7030000}"/>
    <cellStyle name="Normal 6 2 6" xfId="388" xr:uid="{00000000-0005-0000-0000-0000B8030000}"/>
    <cellStyle name="Normal 6 2 6 2" xfId="913" xr:uid="{00000000-0005-0000-0000-0000B9030000}"/>
    <cellStyle name="Normal 6 2 7" xfId="212" xr:uid="{00000000-0005-0000-0000-0000BA030000}"/>
    <cellStyle name="Normal 6 2 7 2" xfId="738" xr:uid="{00000000-0005-0000-0000-0000BB030000}"/>
    <cellStyle name="Normal 6 2 8" xfId="563" xr:uid="{00000000-0005-0000-0000-0000BC030000}"/>
    <cellStyle name="Normal 6 3" xfId="19" xr:uid="{00000000-0005-0000-0000-0000BD030000}"/>
    <cellStyle name="Normal 6 3 2" xfId="182" xr:uid="{00000000-0005-0000-0000-0000BE030000}"/>
    <cellStyle name="Normal 6 3 2 2" xfId="183" xr:uid="{00000000-0005-0000-0000-0000BF030000}"/>
    <cellStyle name="Normal 6 3 2 2 2" xfId="184" xr:uid="{00000000-0005-0000-0000-0000C0030000}"/>
    <cellStyle name="Normal 6 3 2 2 2 2" xfId="538" xr:uid="{00000000-0005-0000-0000-0000C1030000}"/>
    <cellStyle name="Normal 6 3 2 2 2 2 2" xfId="1063" xr:uid="{00000000-0005-0000-0000-0000C2030000}"/>
    <cellStyle name="Normal 6 3 2 2 2 3" xfId="362" xr:uid="{00000000-0005-0000-0000-0000C3030000}"/>
    <cellStyle name="Normal 6 3 2 2 2 3 2" xfId="888" xr:uid="{00000000-0005-0000-0000-0000C4030000}"/>
    <cellStyle name="Normal 6 3 2 2 2 4" xfId="713" xr:uid="{00000000-0005-0000-0000-0000C5030000}"/>
    <cellStyle name="Normal 6 3 2 2 3" xfId="537" xr:uid="{00000000-0005-0000-0000-0000C6030000}"/>
    <cellStyle name="Normal 6 3 2 2 3 2" xfId="1062" xr:uid="{00000000-0005-0000-0000-0000C7030000}"/>
    <cellStyle name="Normal 6 3 2 2 4" xfId="361" xr:uid="{00000000-0005-0000-0000-0000C8030000}"/>
    <cellStyle name="Normal 6 3 2 2 4 2" xfId="887" xr:uid="{00000000-0005-0000-0000-0000C9030000}"/>
    <cellStyle name="Normal 6 3 2 2 5" xfId="712" xr:uid="{00000000-0005-0000-0000-0000CA030000}"/>
    <cellStyle name="Normal 6 3 2 3" xfId="185" xr:uid="{00000000-0005-0000-0000-0000CB030000}"/>
    <cellStyle name="Normal 6 3 2 3 2" xfId="186" xr:uid="{00000000-0005-0000-0000-0000CC030000}"/>
    <cellStyle name="Normal 6 3 2 3 2 2" xfId="540" xr:uid="{00000000-0005-0000-0000-0000CD030000}"/>
    <cellStyle name="Normal 6 3 2 3 2 2 2" xfId="1065" xr:uid="{00000000-0005-0000-0000-0000CE030000}"/>
    <cellStyle name="Normal 6 3 2 3 2 3" xfId="364" xr:uid="{00000000-0005-0000-0000-0000CF030000}"/>
    <cellStyle name="Normal 6 3 2 3 2 3 2" xfId="890" xr:uid="{00000000-0005-0000-0000-0000D0030000}"/>
    <cellStyle name="Normal 6 3 2 3 2 4" xfId="715" xr:uid="{00000000-0005-0000-0000-0000D1030000}"/>
    <cellStyle name="Normal 6 3 2 3 3" xfId="539" xr:uid="{00000000-0005-0000-0000-0000D2030000}"/>
    <cellStyle name="Normal 6 3 2 3 3 2" xfId="1064" xr:uid="{00000000-0005-0000-0000-0000D3030000}"/>
    <cellStyle name="Normal 6 3 2 3 4" xfId="363" xr:uid="{00000000-0005-0000-0000-0000D4030000}"/>
    <cellStyle name="Normal 6 3 2 3 4 2" xfId="889" xr:uid="{00000000-0005-0000-0000-0000D5030000}"/>
    <cellStyle name="Normal 6 3 2 3 5" xfId="714" xr:uid="{00000000-0005-0000-0000-0000D6030000}"/>
    <cellStyle name="Normal 6 3 2 4" xfId="187" xr:uid="{00000000-0005-0000-0000-0000D7030000}"/>
    <cellStyle name="Normal 6 3 2 4 2" xfId="541" xr:uid="{00000000-0005-0000-0000-0000D8030000}"/>
    <cellStyle name="Normal 6 3 2 4 2 2" xfId="1066" xr:uid="{00000000-0005-0000-0000-0000D9030000}"/>
    <cellStyle name="Normal 6 3 2 4 3" xfId="365" xr:uid="{00000000-0005-0000-0000-0000DA030000}"/>
    <cellStyle name="Normal 6 3 2 4 3 2" xfId="891" xr:uid="{00000000-0005-0000-0000-0000DB030000}"/>
    <cellStyle name="Normal 6 3 2 4 4" xfId="716" xr:uid="{00000000-0005-0000-0000-0000DC030000}"/>
    <cellStyle name="Normal 6 3 2 5" xfId="536" xr:uid="{00000000-0005-0000-0000-0000DD030000}"/>
    <cellStyle name="Normal 6 3 2 5 2" xfId="1061" xr:uid="{00000000-0005-0000-0000-0000DE030000}"/>
    <cellStyle name="Normal 6 3 2 6" xfId="360" xr:uid="{00000000-0005-0000-0000-0000DF030000}"/>
    <cellStyle name="Normal 6 3 2 6 2" xfId="886" xr:uid="{00000000-0005-0000-0000-0000E0030000}"/>
    <cellStyle name="Normal 6 3 2 7" xfId="711" xr:uid="{00000000-0005-0000-0000-0000E1030000}"/>
    <cellStyle name="Normal 6 3 3" xfId="188" xr:uid="{00000000-0005-0000-0000-0000E2030000}"/>
    <cellStyle name="Normal 6 3 3 2" xfId="189" xr:uid="{00000000-0005-0000-0000-0000E3030000}"/>
    <cellStyle name="Normal 6 3 3 2 2" xfId="543" xr:uid="{00000000-0005-0000-0000-0000E4030000}"/>
    <cellStyle name="Normal 6 3 3 2 2 2" xfId="1068" xr:uid="{00000000-0005-0000-0000-0000E5030000}"/>
    <cellStyle name="Normal 6 3 3 2 3" xfId="367" xr:uid="{00000000-0005-0000-0000-0000E6030000}"/>
    <cellStyle name="Normal 6 3 3 2 3 2" xfId="893" xr:uid="{00000000-0005-0000-0000-0000E7030000}"/>
    <cellStyle name="Normal 6 3 3 2 4" xfId="718" xr:uid="{00000000-0005-0000-0000-0000E8030000}"/>
    <cellStyle name="Normal 6 3 3 3" xfId="542" xr:uid="{00000000-0005-0000-0000-0000E9030000}"/>
    <cellStyle name="Normal 6 3 3 3 2" xfId="1067" xr:uid="{00000000-0005-0000-0000-0000EA030000}"/>
    <cellStyle name="Normal 6 3 3 4" xfId="366" xr:uid="{00000000-0005-0000-0000-0000EB030000}"/>
    <cellStyle name="Normal 6 3 3 4 2" xfId="892" xr:uid="{00000000-0005-0000-0000-0000EC030000}"/>
    <cellStyle name="Normal 6 3 3 5" xfId="717" xr:uid="{00000000-0005-0000-0000-0000ED030000}"/>
    <cellStyle name="Normal 6 3 4" xfId="190" xr:uid="{00000000-0005-0000-0000-0000EE030000}"/>
    <cellStyle name="Normal 6 3 4 2" xfId="191" xr:uid="{00000000-0005-0000-0000-0000EF030000}"/>
    <cellStyle name="Normal 6 3 4 2 2" xfId="545" xr:uid="{00000000-0005-0000-0000-0000F0030000}"/>
    <cellStyle name="Normal 6 3 4 2 2 2" xfId="1070" xr:uid="{00000000-0005-0000-0000-0000F1030000}"/>
    <cellStyle name="Normal 6 3 4 2 3" xfId="369" xr:uid="{00000000-0005-0000-0000-0000F2030000}"/>
    <cellStyle name="Normal 6 3 4 2 3 2" xfId="895" xr:uid="{00000000-0005-0000-0000-0000F3030000}"/>
    <cellStyle name="Normal 6 3 4 2 4" xfId="720" xr:uid="{00000000-0005-0000-0000-0000F4030000}"/>
    <cellStyle name="Normal 6 3 4 3" xfId="544" xr:uid="{00000000-0005-0000-0000-0000F5030000}"/>
    <cellStyle name="Normal 6 3 4 3 2" xfId="1069" xr:uid="{00000000-0005-0000-0000-0000F6030000}"/>
    <cellStyle name="Normal 6 3 4 4" xfId="368" xr:uid="{00000000-0005-0000-0000-0000F7030000}"/>
    <cellStyle name="Normal 6 3 4 4 2" xfId="894" xr:uid="{00000000-0005-0000-0000-0000F8030000}"/>
    <cellStyle name="Normal 6 3 4 5" xfId="719" xr:uid="{00000000-0005-0000-0000-0000F9030000}"/>
    <cellStyle name="Normal 6 3 5" xfId="192" xr:uid="{00000000-0005-0000-0000-0000FA030000}"/>
    <cellStyle name="Normal 6 3 5 2" xfId="546" xr:uid="{00000000-0005-0000-0000-0000FB030000}"/>
    <cellStyle name="Normal 6 3 5 2 2" xfId="1071" xr:uid="{00000000-0005-0000-0000-0000FC030000}"/>
    <cellStyle name="Normal 6 3 5 3" xfId="370" xr:uid="{00000000-0005-0000-0000-0000FD030000}"/>
    <cellStyle name="Normal 6 3 5 3 2" xfId="896" xr:uid="{00000000-0005-0000-0000-0000FE030000}"/>
    <cellStyle name="Normal 6 3 5 4" xfId="721" xr:uid="{00000000-0005-0000-0000-0000FF030000}"/>
    <cellStyle name="Normal 6 3 6" xfId="384" xr:uid="{00000000-0005-0000-0000-000000040000}"/>
    <cellStyle name="Normal 6 3 6 2" xfId="909" xr:uid="{00000000-0005-0000-0000-000001040000}"/>
    <cellStyle name="Normal 6 3 7" xfId="208" xr:uid="{00000000-0005-0000-0000-000002040000}"/>
    <cellStyle name="Normal 6 3 7 2" xfId="734" xr:uid="{00000000-0005-0000-0000-000003040000}"/>
    <cellStyle name="Normal 6 3 8" xfId="559" xr:uid="{00000000-0005-0000-0000-000004040000}"/>
    <cellStyle name="Normal 6 4" xfId="41" xr:uid="{00000000-0005-0000-0000-000005040000}"/>
    <cellStyle name="Normal 6 5" xfId="193" xr:uid="{00000000-0005-0000-0000-000006040000}"/>
    <cellStyle name="Normal 6 5 2" xfId="194" xr:uid="{00000000-0005-0000-0000-000007040000}"/>
    <cellStyle name="Normal 6 5 2 2" xfId="195" xr:uid="{00000000-0005-0000-0000-000008040000}"/>
    <cellStyle name="Normal 6 5 2 2 2" xfId="549" xr:uid="{00000000-0005-0000-0000-000009040000}"/>
    <cellStyle name="Normal 6 5 2 2 2 2" xfId="1074" xr:uid="{00000000-0005-0000-0000-00000A040000}"/>
    <cellStyle name="Normal 6 5 2 2 3" xfId="373" xr:uid="{00000000-0005-0000-0000-00000B040000}"/>
    <cellStyle name="Normal 6 5 2 2 3 2" xfId="899" xr:uid="{00000000-0005-0000-0000-00000C040000}"/>
    <cellStyle name="Normal 6 5 2 2 4" xfId="724" xr:uid="{00000000-0005-0000-0000-00000D040000}"/>
    <cellStyle name="Normal 6 5 2 3" xfId="548" xr:uid="{00000000-0005-0000-0000-00000E040000}"/>
    <cellStyle name="Normal 6 5 2 3 2" xfId="1073" xr:uid="{00000000-0005-0000-0000-00000F040000}"/>
    <cellStyle name="Normal 6 5 2 4" xfId="372" xr:uid="{00000000-0005-0000-0000-000010040000}"/>
    <cellStyle name="Normal 6 5 2 4 2" xfId="898" xr:uid="{00000000-0005-0000-0000-000011040000}"/>
    <cellStyle name="Normal 6 5 2 5" xfId="723" xr:uid="{00000000-0005-0000-0000-000012040000}"/>
    <cellStyle name="Normal 6 5 3" xfId="196" xr:uid="{00000000-0005-0000-0000-000013040000}"/>
    <cellStyle name="Normal 6 5 3 2" xfId="197" xr:uid="{00000000-0005-0000-0000-000014040000}"/>
    <cellStyle name="Normal 6 5 3 2 2" xfId="551" xr:uid="{00000000-0005-0000-0000-000015040000}"/>
    <cellStyle name="Normal 6 5 3 2 2 2" xfId="1076" xr:uid="{00000000-0005-0000-0000-000016040000}"/>
    <cellStyle name="Normal 6 5 3 2 3" xfId="375" xr:uid="{00000000-0005-0000-0000-000017040000}"/>
    <cellStyle name="Normal 6 5 3 2 3 2" xfId="901" xr:uid="{00000000-0005-0000-0000-000018040000}"/>
    <cellStyle name="Normal 6 5 3 2 4" xfId="726" xr:uid="{00000000-0005-0000-0000-000019040000}"/>
    <cellStyle name="Normal 6 5 3 3" xfId="550" xr:uid="{00000000-0005-0000-0000-00001A040000}"/>
    <cellStyle name="Normal 6 5 3 3 2" xfId="1075" xr:uid="{00000000-0005-0000-0000-00001B040000}"/>
    <cellStyle name="Normal 6 5 3 4" xfId="374" xr:uid="{00000000-0005-0000-0000-00001C040000}"/>
    <cellStyle name="Normal 6 5 3 4 2" xfId="900" xr:uid="{00000000-0005-0000-0000-00001D040000}"/>
    <cellStyle name="Normal 6 5 3 5" xfId="725" xr:uid="{00000000-0005-0000-0000-00001E040000}"/>
    <cellStyle name="Normal 6 5 4" xfId="198" xr:uid="{00000000-0005-0000-0000-00001F040000}"/>
    <cellStyle name="Normal 6 5 4 2" xfId="552" xr:uid="{00000000-0005-0000-0000-000020040000}"/>
    <cellStyle name="Normal 6 5 4 2 2" xfId="1077" xr:uid="{00000000-0005-0000-0000-000021040000}"/>
    <cellStyle name="Normal 6 5 4 3" xfId="376" xr:uid="{00000000-0005-0000-0000-000022040000}"/>
    <cellStyle name="Normal 6 5 4 3 2" xfId="902" xr:uid="{00000000-0005-0000-0000-000023040000}"/>
    <cellStyle name="Normal 6 5 4 4" xfId="727" xr:uid="{00000000-0005-0000-0000-000024040000}"/>
    <cellStyle name="Normal 6 5 5" xfId="547" xr:uid="{00000000-0005-0000-0000-000025040000}"/>
    <cellStyle name="Normal 6 5 5 2" xfId="1072" xr:uid="{00000000-0005-0000-0000-000026040000}"/>
    <cellStyle name="Normal 6 5 6" xfId="371" xr:uid="{00000000-0005-0000-0000-000027040000}"/>
    <cellStyle name="Normal 6 5 6 2" xfId="897" xr:uid="{00000000-0005-0000-0000-000028040000}"/>
    <cellStyle name="Normal 6 5 7" xfId="722" xr:uid="{00000000-0005-0000-0000-000029040000}"/>
    <cellStyle name="Normal 6 6" xfId="380" xr:uid="{00000000-0005-0000-0000-00002A040000}"/>
    <cellStyle name="Normal 6 6 2" xfId="905" xr:uid="{00000000-0005-0000-0000-00002B040000}"/>
    <cellStyle name="Normal 6 7" xfId="204" xr:uid="{00000000-0005-0000-0000-00002C040000}"/>
    <cellStyle name="Normal 6 7 2" xfId="730" xr:uid="{00000000-0005-0000-0000-00002D040000}"/>
    <cellStyle name="Normal 6 8" xfId="555" xr:uid="{00000000-0005-0000-0000-00002E040000}"/>
    <cellStyle name="Normal 7" xfId="15" xr:uid="{00000000-0005-0000-0000-00002F040000}"/>
    <cellStyle name="Normal 8" xfId="16" xr:uid="{00000000-0005-0000-0000-000030040000}"/>
    <cellStyle name="Normal 9" xfId="199" xr:uid="{00000000-0005-0000-0000-000031040000}"/>
    <cellStyle name="Normal 9 2" xfId="200" xr:uid="{00000000-0005-0000-0000-000032040000}"/>
    <cellStyle name="Percent 2" xfId="1079" xr:uid="{ADD59AA5-FCF7-425E-8255-1FEE3B997318}"/>
    <cellStyle name="Style 1" xfId="2" xr:uid="{00000000-0005-0000-0000-000033040000}"/>
    <cellStyle name="Style 1 2" xfId="377" xr:uid="{00000000-0005-0000-0000-000034040000}"/>
    <cellStyle name="Style 1 3" xfId="201" xr:uid="{00000000-0005-0000-0000-000035040000}"/>
    <cellStyle name="Style 1 4" xfId="1078" xr:uid="{00000000-0005-0000-0000-000036040000}"/>
  </cellStyles>
  <dxfs count="0"/>
  <tableStyles count="0" defaultTableStyle="TableStyleMedium9" defaultPivotStyle="PivotStyleLight16"/>
  <colors>
    <mruColors>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2</xdr:col>
      <xdr:colOff>85725</xdr:colOff>
      <xdr:row>5</xdr:row>
      <xdr:rowOff>28575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2400"/>
          <a:ext cx="85725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22</xdr:row>
      <xdr:rowOff>180976</xdr:rowOff>
    </xdr:from>
    <xdr:to>
      <xdr:col>6</xdr:col>
      <xdr:colOff>156394</xdr:colOff>
      <xdr:row>26</xdr:row>
      <xdr:rowOff>76201</xdr:rowOff>
    </xdr:to>
    <xdr:pic>
      <xdr:nvPicPr>
        <xdr:cNvPr id="64" name="Picture 63">
          <a:extLst>
            <a:ext uri="{FF2B5EF4-FFF2-40B4-BE49-F238E27FC236}">
              <a16:creationId xmlns:a16="http://schemas.microsoft.com/office/drawing/2014/main" id="{349319F7-9829-479D-BC76-77F0EAB46F62}"/>
            </a:ext>
          </a:extLst>
        </xdr:cNvPr>
        <xdr:cNvPicPr>
          <a:picLocks noChangeAspect="1"/>
        </xdr:cNvPicPr>
      </xdr:nvPicPr>
      <xdr:blipFill>
        <a:blip xmlns:r="http://schemas.openxmlformats.org/officeDocument/2006/relationships" r:embed="rId1"/>
        <a:stretch>
          <a:fillRect/>
        </a:stretch>
      </xdr:blipFill>
      <xdr:spPr>
        <a:xfrm>
          <a:off x="409575" y="5562601"/>
          <a:ext cx="3452044" cy="1219200"/>
        </a:xfrm>
        <a:prstGeom prst="rect">
          <a:avLst/>
        </a:prstGeom>
      </xdr:spPr>
    </xdr:pic>
    <xdr:clientData/>
  </xdr:twoCellAnchor>
  <xdr:twoCellAnchor editAs="oneCell">
    <xdr:from>
      <xdr:col>0</xdr:col>
      <xdr:colOff>238125</xdr:colOff>
      <xdr:row>30</xdr:row>
      <xdr:rowOff>200025</xdr:rowOff>
    </xdr:from>
    <xdr:to>
      <xdr:col>7</xdr:col>
      <xdr:colOff>466725</xdr:colOff>
      <xdr:row>33</xdr:row>
      <xdr:rowOff>95250</xdr:rowOff>
    </xdr:to>
    <xdr:pic>
      <xdr:nvPicPr>
        <xdr:cNvPr id="80" name="Picture 79">
          <a:extLst>
            <a:ext uri="{FF2B5EF4-FFF2-40B4-BE49-F238E27FC236}">
              <a16:creationId xmlns:a16="http://schemas.microsoft.com/office/drawing/2014/main" id="{EDD388B7-38AE-4935-B10B-6049E32B4A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267700"/>
          <a:ext cx="4543425"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49111</xdr:colOff>
      <xdr:row>14</xdr:row>
      <xdr:rowOff>38100</xdr:rowOff>
    </xdr:from>
    <xdr:to>
      <xdr:col>7</xdr:col>
      <xdr:colOff>533400</xdr:colOff>
      <xdr:row>19</xdr:row>
      <xdr:rowOff>714375</xdr:rowOff>
    </xdr:to>
    <xdr:pic>
      <xdr:nvPicPr>
        <xdr:cNvPr id="20" name="Picture 19">
          <a:extLst>
            <a:ext uri="{FF2B5EF4-FFF2-40B4-BE49-F238E27FC236}">
              <a16:creationId xmlns:a16="http://schemas.microsoft.com/office/drawing/2014/main" id="{A31479FB-4D61-4BA3-9AFC-4110644860D5}"/>
            </a:ext>
          </a:extLst>
        </xdr:cNvPr>
        <xdr:cNvPicPr>
          <a:picLocks noChangeAspect="1"/>
        </xdr:cNvPicPr>
      </xdr:nvPicPr>
      <xdr:blipFill>
        <a:blip xmlns:r="http://schemas.openxmlformats.org/officeDocument/2006/relationships" r:embed="rId3"/>
        <a:stretch>
          <a:fillRect/>
        </a:stretch>
      </xdr:blipFill>
      <xdr:spPr>
        <a:xfrm>
          <a:off x="49111" y="3400425"/>
          <a:ext cx="4799114" cy="1552575"/>
        </a:xfrm>
        <a:prstGeom prst="rect">
          <a:avLst/>
        </a:prstGeom>
      </xdr:spPr>
    </xdr:pic>
    <xdr:clientData/>
  </xdr:twoCellAnchor>
  <xdr:twoCellAnchor editAs="oneCell">
    <xdr:from>
      <xdr:col>0</xdr:col>
      <xdr:colOff>171449</xdr:colOff>
      <xdr:row>257</xdr:row>
      <xdr:rowOff>38890</xdr:rowOff>
    </xdr:from>
    <xdr:to>
      <xdr:col>8</xdr:col>
      <xdr:colOff>342900</xdr:colOff>
      <xdr:row>263</xdr:row>
      <xdr:rowOff>57150</xdr:rowOff>
    </xdr:to>
    <xdr:pic>
      <xdr:nvPicPr>
        <xdr:cNvPr id="81" name="Picture 80">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49" y="52435915"/>
          <a:ext cx="5095876" cy="1142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218</xdr:row>
      <xdr:rowOff>190500</xdr:rowOff>
    </xdr:from>
    <xdr:to>
      <xdr:col>7</xdr:col>
      <xdr:colOff>457200</xdr:colOff>
      <xdr:row>228</xdr:row>
      <xdr:rowOff>19050</xdr:rowOff>
    </xdr:to>
    <xdr:pic>
      <xdr:nvPicPr>
        <xdr:cNvPr id="107" name="Picture 106">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44691300"/>
          <a:ext cx="46958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228</xdr:row>
      <xdr:rowOff>114300</xdr:rowOff>
    </xdr:from>
    <xdr:to>
      <xdr:col>8</xdr:col>
      <xdr:colOff>257175</xdr:colOff>
      <xdr:row>234</xdr:row>
      <xdr:rowOff>78186</xdr:rowOff>
    </xdr:to>
    <xdr:pic>
      <xdr:nvPicPr>
        <xdr:cNvPr id="106" name="Picture 105">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3825" y="46615350"/>
          <a:ext cx="5057775" cy="1164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123824</xdr:colOff>
      <xdr:row>299</xdr:row>
      <xdr:rowOff>76200</xdr:rowOff>
    </xdr:from>
    <xdr:to>
      <xdr:col>6</xdr:col>
      <xdr:colOff>390524</xdr:colOff>
      <xdr:row>311</xdr:row>
      <xdr:rowOff>114299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3824" y="39624000"/>
          <a:ext cx="3971925"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304</xdr:row>
      <xdr:rowOff>57150</xdr:rowOff>
    </xdr:from>
    <xdr:to>
      <xdr:col>7</xdr:col>
      <xdr:colOff>542925</xdr:colOff>
      <xdr:row>309</xdr:row>
      <xdr:rowOff>114300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476500" y="40538400"/>
          <a:ext cx="2381250" cy="895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304</xdr:row>
      <xdr:rowOff>47625</xdr:rowOff>
    </xdr:from>
    <xdr:to>
      <xdr:col>7</xdr:col>
      <xdr:colOff>571501</xdr:colOff>
      <xdr:row>306</xdr:row>
      <xdr:rowOff>38100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a:off x="2457450" y="40528875"/>
          <a:ext cx="2428876"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18</xdr:row>
      <xdr:rowOff>66675</xdr:rowOff>
    </xdr:from>
    <xdr:to>
      <xdr:col>7</xdr:col>
      <xdr:colOff>542931</xdr:colOff>
      <xdr:row>19</xdr:row>
      <xdr:rowOff>133350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a:off x="4029075" y="4105275"/>
          <a:ext cx="828681"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24</xdr:row>
      <xdr:rowOff>123825</xdr:rowOff>
    </xdr:from>
    <xdr:to>
      <xdr:col>7</xdr:col>
      <xdr:colOff>514351</xdr:colOff>
      <xdr:row>25</xdr:row>
      <xdr:rowOff>47625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flipH="1" flipV="1">
          <a:off x="1524000" y="6038850"/>
          <a:ext cx="3305176"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32</xdr:row>
      <xdr:rowOff>85725</xdr:rowOff>
    </xdr:from>
    <xdr:to>
      <xdr:col>8</xdr:col>
      <xdr:colOff>0</xdr:colOff>
      <xdr:row>32</xdr:row>
      <xdr:rowOff>333375</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flipH="1">
          <a:off x="2495550" y="8791575"/>
          <a:ext cx="2428875"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19</xdr:row>
      <xdr:rowOff>9525</xdr:rowOff>
    </xdr:from>
    <xdr:to>
      <xdr:col>6</xdr:col>
      <xdr:colOff>285751</xdr:colOff>
      <xdr:row>19</xdr:row>
      <xdr:rowOff>257175</xdr:rowOff>
    </xdr:to>
    <xdr:sp macro="" textlink="">
      <xdr:nvSpPr>
        <xdr:cNvPr id="13" name="Rectangle: Rounded Corners 12">
          <a:extLst>
            <a:ext uri="{FF2B5EF4-FFF2-40B4-BE49-F238E27FC236}">
              <a16:creationId xmlns:a16="http://schemas.microsoft.com/office/drawing/2014/main" id="{00000000-0008-0000-0100-00000D000000}"/>
            </a:ext>
          </a:extLst>
        </xdr:cNvPr>
        <xdr:cNvSpPr/>
      </xdr:nvSpPr>
      <xdr:spPr>
        <a:xfrm>
          <a:off x="3409950" y="4248150"/>
          <a:ext cx="581026" cy="247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133350</xdr:colOff>
      <xdr:row>32</xdr:row>
      <xdr:rowOff>228600</xdr:rowOff>
    </xdr:from>
    <xdr:to>
      <xdr:col>6</xdr:col>
      <xdr:colOff>495300</xdr:colOff>
      <xdr:row>32</xdr:row>
      <xdr:rowOff>514350</xdr:rowOff>
    </xdr:to>
    <xdr:sp macro="" textlink="">
      <xdr:nvSpPr>
        <xdr:cNvPr id="15" name="Rectangle: Rounded Corners 14">
          <a:extLst>
            <a:ext uri="{FF2B5EF4-FFF2-40B4-BE49-F238E27FC236}">
              <a16:creationId xmlns:a16="http://schemas.microsoft.com/office/drawing/2014/main" id="{00000000-0008-0000-0100-00000F000000}"/>
            </a:ext>
          </a:extLst>
        </xdr:cNvPr>
        <xdr:cNvSpPr/>
      </xdr:nvSpPr>
      <xdr:spPr>
        <a:xfrm>
          <a:off x="133350" y="9267825"/>
          <a:ext cx="4067175"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180975</xdr:colOff>
      <xdr:row>67</xdr:row>
      <xdr:rowOff>76201</xdr:rowOff>
    </xdr:from>
    <xdr:to>
      <xdr:col>7</xdr:col>
      <xdr:colOff>314325</xdr:colOff>
      <xdr:row>79</xdr:row>
      <xdr:rowOff>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975" y="12515851"/>
          <a:ext cx="4448175" cy="2305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260352</xdr:colOff>
      <xdr:row>77</xdr:row>
      <xdr:rowOff>65089</xdr:rowOff>
    </xdr:from>
    <xdr:to>
      <xdr:col>7</xdr:col>
      <xdr:colOff>581025</xdr:colOff>
      <xdr:row>78</xdr:row>
      <xdr:rowOff>85725</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flipV="1">
          <a:off x="4575177" y="19705639"/>
          <a:ext cx="320673" cy="1825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571499</xdr:colOff>
      <xdr:row>132</xdr:row>
      <xdr:rowOff>161924</xdr:rowOff>
    </xdr:from>
    <xdr:to>
      <xdr:col>6</xdr:col>
      <xdr:colOff>323849</xdr:colOff>
      <xdr:row>142</xdr:row>
      <xdr:rowOff>123825</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1499" y="22926674"/>
          <a:ext cx="34575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57151</xdr:colOff>
      <xdr:row>137</xdr:row>
      <xdr:rowOff>85725</xdr:rowOff>
    </xdr:from>
    <xdr:to>
      <xdr:col>6</xdr:col>
      <xdr:colOff>590550</xdr:colOff>
      <xdr:row>138</xdr:row>
      <xdr:rowOff>66675</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flipH="1" flipV="1">
          <a:off x="3152776" y="24745950"/>
          <a:ext cx="1142999"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139</xdr:row>
      <xdr:rowOff>0</xdr:rowOff>
    </xdr:from>
    <xdr:to>
      <xdr:col>5</xdr:col>
      <xdr:colOff>171450</xdr:colOff>
      <xdr:row>142</xdr:row>
      <xdr:rowOff>47625</xdr:rowOff>
    </xdr:to>
    <xdr:sp macro="" textlink="">
      <xdr:nvSpPr>
        <xdr:cNvPr id="26" name="Right Brace 25">
          <a:extLst>
            <a:ext uri="{FF2B5EF4-FFF2-40B4-BE49-F238E27FC236}">
              <a16:creationId xmlns:a16="http://schemas.microsoft.com/office/drawing/2014/main" id="{00000000-0008-0000-0100-00001A000000}"/>
            </a:ext>
          </a:extLst>
        </xdr:cNvPr>
        <xdr:cNvSpPr/>
      </xdr:nvSpPr>
      <xdr:spPr>
        <a:xfrm>
          <a:off x="2990850" y="23898225"/>
          <a:ext cx="276225"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266700</xdr:colOff>
      <xdr:row>140</xdr:row>
      <xdr:rowOff>123825</xdr:rowOff>
    </xdr:from>
    <xdr:to>
      <xdr:col>6</xdr:col>
      <xdr:colOff>571500</xdr:colOff>
      <xdr:row>140</xdr:row>
      <xdr:rowOff>123825</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flipH="1">
          <a:off x="3362325" y="25269825"/>
          <a:ext cx="914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200026</xdr:colOff>
      <xdr:row>148</xdr:row>
      <xdr:rowOff>95250</xdr:rowOff>
    </xdr:from>
    <xdr:to>
      <xdr:col>10</xdr:col>
      <xdr:colOff>409393</xdr:colOff>
      <xdr:row>160</xdr:row>
      <xdr:rowOff>171450</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026" y="25822275"/>
          <a:ext cx="6352992"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47628</xdr:colOff>
      <xdr:row>148</xdr:row>
      <xdr:rowOff>161924</xdr:rowOff>
    </xdr:from>
    <xdr:to>
      <xdr:col>9</xdr:col>
      <xdr:colOff>581028</xdr:colOff>
      <xdr:row>151</xdr:row>
      <xdr:rowOff>76199</xdr:rowOff>
    </xdr:to>
    <xdr:sp macro="" textlink="">
      <xdr:nvSpPr>
        <xdr:cNvPr id="29" name="Right Brace 28">
          <a:extLst>
            <a:ext uri="{FF2B5EF4-FFF2-40B4-BE49-F238E27FC236}">
              <a16:creationId xmlns:a16="http://schemas.microsoft.com/office/drawing/2014/main" id="{00000000-0008-0000-0100-00001D000000}"/>
            </a:ext>
          </a:extLst>
        </xdr:cNvPr>
        <xdr:cNvSpPr/>
      </xdr:nvSpPr>
      <xdr:spPr>
        <a:xfrm rot="16200000">
          <a:off x="3819528" y="23993474"/>
          <a:ext cx="400050" cy="4191000"/>
        </a:xfrm>
        <a:prstGeom prst="rightBrace">
          <a:avLst>
            <a:gd name="adj1" fmla="val 13881"/>
            <a:gd name="adj2" fmla="val 50906"/>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561976</xdr:colOff>
      <xdr:row>152</xdr:row>
      <xdr:rowOff>76200</xdr:rowOff>
    </xdr:from>
    <xdr:to>
      <xdr:col>10</xdr:col>
      <xdr:colOff>447676</xdr:colOff>
      <xdr:row>156</xdr:row>
      <xdr:rowOff>85725</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6096001" y="26450925"/>
          <a:ext cx="495300" cy="657225"/>
        </a:xfrm>
        <a:prstGeom prst="roundRect">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438150</xdr:colOff>
      <xdr:row>147</xdr:row>
      <xdr:rowOff>190500</xdr:rowOff>
    </xdr:from>
    <xdr:to>
      <xdr:col>10</xdr:col>
      <xdr:colOff>161925</xdr:colOff>
      <xdr:row>153</xdr:row>
      <xdr:rowOff>142875</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5362575" y="25669875"/>
          <a:ext cx="942975" cy="1009650"/>
        </a:xfrm>
        <a:prstGeom prst="straightConnector1">
          <a:avLst/>
        </a:prstGeom>
        <a:ln>
          <a:solidFill>
            <a:schemeClr val="accent4">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19052</xdr:colOff>
      <xdr:row>138</xdr:row>
      <xdr:rowOff>2</xdr:rowOff>
    </xdr:from>
    <xdr:to>
      <xdr:col>8</xdr:col>
      <xdr:colOff>180975</xdr:colOff>
      <xdr:row>146</xdr:row>
      <xdr:rowOff>333375</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flipV="1">
          <a:off x="3114677" y="23736302"/>
          <a:ext cx="1990723" cy="1695448"/>
        </a:xfrm>
        <a:prstGeom prst="straightConnector1">
          <a:avLst/>
        </a:prstGeom>
        <a:ln>
          <a:solidFill>
            <a:schemeClr val="accent4">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146</xdr:row>
      <xdr:rowOff>38101</xdr:rowOff>
    </xdr:from>
    <xdr:to>
      <xdr:col>8</xdr:col>
      <xdr:colOff>571500</xdr:colOff>
      <xdr:row>147</xdr:row>
      <xdr:rowOff>133350</xdr:rowOff>
    </xdr:to>
    <xdr:sp macro="" textlink="">
      <xdr:nvSpPr>
        <xdr:cNvPr id="33" name="Equals 32">
          <a:extLst>
            <a:ext uri="{FF2B5EF4-FFF2-40B4-BE49-F238E27FC236}">
              <a16:creationId xmlns:a16="http://schemas.microsoft.com/office/drawing/2014/main" id="{00000000-0008-0000-0100-000021000000}"/>
            </a:ext>
          </a:extLst>
        </xdr:cNvPr>
        <xdr:cNvSpPr/>
      </xdr:nvSpPr>
      <xdr:spPr>
        <a:xfrm>
          <a:off x="5133975" y="34413826"/>
          <a:ext cx="361950" cy="257174"/>
        </a:xfrm>
        <a:prstGeom prst="mathEqual">
          <a:avLst>
            <a:gd name="adj1" fmla="val 23520"/>
            <a:gd name="adj2" fmla="val 20456"/>
          </a:avLst>
        </a:prstGeom>
        <a:solidFill>
          <a:schemeClr val="accent4">
            <a:lumMod val="5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571501</xdr:colOff>
      <xdr:row>156</xdr:row>
      <xdr:rowOff>104774</xdr:rowOff>
    </xdr:from>
    <xdr:to>
      <xdr:col>4</xdr:col>
      <xdr:colOff>523876</xdr:colOff>
      <xdr:row>160</xdr:row>
      <xdr:rowOff>57149</xdr:rowOff>
    </xdr:to>
    <xdr:sp macro="" textlink="">
      <xdr:nvSpPr>
        <xdr:cNvPr id="34" name="Rectangle: Rounded Corners 33">
          <a:extLst>
            <a:ext uri="{FF2B5EF4-FFF2-40B4-BE49-F238E27FC236}">
              <a16:creationId xmlns:a16="http://schemas.microsoft.com/office/drawing/2014/main" id="{00000000-0008-0000-0100-000022000000}"/>
            </a:ext>
          </a:extLst>
        </xdr:cNvPr>
        <xdr:cNvSpPr/>
      </xdr:nvSpPr>
      <xdr:spPr>
        <a:xfrm>
          <a:off x="1181101" y="28213049"/>
          <a:ext cx="1828800" cy="600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228600</xdr:colOff>
      <xdr:row>159</xdr:row>
      <xdr:rowOff>19050</xdr:rowOff>
    </xdr:from>
    <xdr:to>
      <xdr:col>2</xdr:col>
      <xdr:colOff>76200</xdr:colOff>
      <xdr:row>161</xdr:row>
      <xdr:rowOff>47625</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flipV="1">
          <a:off x="838200" y="36433125"/>
          <a:ext cx="504825"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148</xdr:row>
      <xdr:rowOff>38100</xdr:rowOff>
    </xdr:from>
    <xdr:to>
      <xdr:col>10</xdr:col>
      <xdr:colOff>352425</xdr:colOff>
      <xdr:row>152</xdr:row>
      <xdr:rowOff>47625</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6267450" y="25765125"/>
          <a:ext cx="228600" cy="657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17462</xdr:colOff>
      <xdr:row>272</xdr:row>
      <xdr:rowOff>57150</xdr:rowOff>
    </xdr:from>
    <xdr:to>
      <xdr:col>6</xdr:col>
      <xdr:colOff>390525</xdr:colOff>
      <xdr:row>284</xdr:row>
      <xdr:rowOff>28574</xdr:rowOff>
    </xdr:to>
    <xdr:pic>
      <xdr:nvPicPr>
        <xdr:cNvPr id="39" name="Picture 3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462" y="46691550"/>
          <a:ext cx="4078288"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258</xdr:row>
      <xdr:rowOff>190500</xdr:rowOff>
    </xdr:from>
    <xdr:to>
      <xdr:col>7</xdr:col>
      <xdr:colOff>285750</xdr:colOff>
      <xdr:row>260</xdr:row>
      <xdr:rowOff>0</xdr:rowOff>
    </xdr:to>
    <xdr:sp macro="" textlink="">
      <xdr:nvSpPr>
        <xdr:cNvPr id="41" name="Rectangle: Rounded Corners 40">
          <a:extLst>
            <a:ext uri="{FF2B5EF4-FFF2-40B4-BE49-F238E27FC236}">
              <a16:creationId xmlns:a16="http://schemas.microsoft.com/office/drawing/2014/main" id="{00000000-0008-0000-0100-000029000000}"/>
            </a:ext>
          </a:extLst>
        </xdr:cNvPr>
        <xdr:cNvSpPr/>
      </xdr:nvSpPr>
      <xdr:spPr>
        <a:xfrm>
          <a:off x="3857625" y="52778025"/>
          <a:ext cx="742950" cy="219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209550</xdr:colOff>
      <xdr:row>258</xdr:row>
      <xdr:rowOff>190500</xdr:rowOff>
    </xdr:from>
    <xdr:to>
      <xdr:col>8</xdr:col>
      <xdr:colOff>561975</xdr:colOff>
      <xdr:row>259</xdr:row>
      <xdr:rowOff>133350</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a:off x="4524375" y="52778025"/>
          <a:ext cx="962025"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361950</xdr:colOff>
      <xdr:row>272</xdr:row>
      <xdr:rowOff>28575</xdr:rowOff>
    </xdr:from>
    <xdr:to>
      <xdr:col>5</xdr:col>
      <xdr:colOff>295275</xdr:colOff>
      <xdr:row>284</xdr:row>
      <xdr:rowOff>104775</xdr:rowOff>
    </xdr:to>
    <xdr:sp macro="" textlink="">
      <xdr:nvSpPr>
        <xdr:cNvPr id="43" name="Rectangle: Rounded Corners 42">
          <a:extLst>
            <a:ext uri="{FF2B5EF4-FFF2-40B4-BE49-F238E27FC236}">
              <a16:creationId xmlns:a16="http://schemas.microsoft.com/office/drawing/2014/main" id="{00000000-0008-0000-0100-00002B000000}"/>
            </a:ext>
          </a:extLst>
        </xdr:cNvPr>
        <xdr:cNvSpPr/>
      </xdr:nvSpPr>
      <xdr:spPr>
        <a:xfrm>
          <a:off x="2847975" y="34890075"/>
          <a:ext cx="542925" cy="24765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272</xdr:row>
      <xdr:rowOff>28575</xdr:rowOff>
    </xdr:from>
    <xdr:to>
      <xdr:col>6</xdr:col>
      <xdr:colOff>447675</xdr:colOff>
      <xdr:row>284</xdr:row>
      <xdr:rowOff>104775</xdr:rowOff>
    </xdr:to>
    <xdr:sp macro="" textlink="">
      <xdr:nvSpPr>
        <xdr:cNvPr id="44" name="Rectangle: Rounded Corners 43">
          <a:extLst>
            <a:ext uri="{FF2B5EF4-FFF2-40B4-BE49-F238E27FC236}">
              <a16:creationId xmlns:a16="http://schemas.microsoft.com/office/drawing/2014/main" id="{00000000-0008-0000-0100-00002C000000}"/>
            </a:ext>
          </a:extLst>
        </xdr:cNvPr>
        <xdr:cNvSpPr/>
      </xdr:nvSpPr>
      <xdr:spPr>
        <a:xfrm>
          <a:off x="3438525" y="34890075"/>
          <a:ext cx="714375" cy="2476500"/>
        </a:xfrm>
        <a:prstGeom prst="roundRect">
          <a:avLst/>
        </a:prstGeom>
        <a:no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171451</xdr:colOff>
      <xdr:row>272</xdr:row>
      <xdr:rowOff>161925</xdr:rowOff>
    </xdr:from>
    <xdr:to>
      <xdr:col>7</xdr:col>
      <xdr:colOff>552450</xdr:colOff>
      <xdr:row>279</xdr:row>
      <xdr:rowOff>66675</xdr:rowOff>
    </xdr:to>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flipH="1">
          <a:off x="3267076" y="35023425"/>
          <a:ext cx="1600199" cy="1238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278</xdr:row>
      <xdr:rowOff>114300</xdr:rowOff>
    </xdr:from>
    <xdr:to>
      <xdr:col>7</xdr:col>
      <xdr:colOff>533400</xdr:colOff>
      <xdr:row>279</xdr:row>
      <xdr:rowOff>180975</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a:off x="4124325" y="36118800"/>
          <a:ext cx="723900" cy="257175"/>
        </a:xfrm>
        <a:prstGeom prst="straightConnector1">
          <a:avLst/>
        </a:prstGeom>
        <a:ln>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272</xdr:row>
      <xdr:rowOff>114300</xdr:rowOff>
    </xdr:from>
    <xdr:to>
      <xdr:col>7</xdr:col>
      <xdr:colOff>571500</xdr:colOff>
      <xdr:row>283</xdr:row>
      <xdr:rowOff>123825</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a:off x="3200400" y="34975800"/>
          <a:ext cx="1685925" cy="2181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361950</xdr:colOff>
      <xdr:row>278</xdr:row>
      <xdr:rowOff>114300</xdr:rowOff>
    </xdr:from>
    <xdr:to>
      <xdr:col>7</xdr:col>
      <xdr:colOff>523876</xdr:colOff>
      <xdr:row>283</xdr:row>
      <xdr:rowOff>200025</xdr:rowOff>
    </xdr:to>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flipH="1">
          <a:off x="4067175" y="36118800"/>
          <a:ext cx="771526" cy="1114425"/>
        </a:xfrm>
        <a:prstGeom prst="straightConnector1">
          <a:avLst/>
        </a:prstGeom>
        <a:ln>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314325</xdr:colOff>
      <xdr:row>374</xdr:row>
      <xdr:rowOff>79375</xdr:rowOff>
    </xdr:from>
    <xdr:to>
      <xdr:col>7</xdr:col>
      <xdr:colOff>314325</xdr:colOff>
      <xdr:row>387</xdr:row>
      <xdr:rowOff>63500</xdr:rowOff>
    </xdr:to>
    <xdr:pic>
      <xdr:nvPicPr>
        <xdr:cNvPr id="49" name="Picture 48">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314325" y="74056875"/>
          <a:ext cx="4325938"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222250</xdr:colOff>
      <xdr:row>374</xdr:row>
      <xdr:rowOff>57150</xdr:rowOff>
    </xdr:from>
    <xdr:to>
      <xdr:col>7</xdr:col>
      <xdr:colOff>508000</xdr:colOff>
      <xdr:row>385</xdr:row>
      <xdr:rowOff>95249</xdr:rowOff>
    </xdr:to>
    <xdr:sp macro="" textlink="">
      <xdr:nvSpPr>
        <xdr:cNvPr id="51" name="Rectangle: Rounded Corners 50">
          <a:extLst>
            <a:ext uri="{FF2B5EF4-FFF2-40B4-BE49-F238E27FC236}">
              <a16:creationId xmlns:a16="http://schemas.microsoft.com/office/drawing/2014/main" id="{00000000-0008-0000-0100-000033000000}"/>
            </a:ext>
          </a:extLst>
        </xdr:cNvPr>
        <xdr:cNvSpPr/>
      </xdr:nvSpPr>
      <xdr:spPr>
        <a:xfrm>
          <a:off x="2714625" y="74034650"/>
          <a:ext cx="2119313" cy="1784349"/>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576264</xdr:colOff>
      <xdr:row>375</xdr:row>
      <xdr:rowOff>138114</xdr:rowOff>
    </xdr:from>
    <xdr:to>
      <xdr:col>8</xdr:col>
      <xdr:colOff>0</xdr:colOff>
      <xdr:row>377</xdr:row>
      <xdr:rowOff>85725</xdr:rowOff>
    </xdr:to>
    <xdr:cxnSp macro="">
      <xdr:nvCxnSpPr>
        <xdr:cNvPr id="53" name="Straight Arrow Connector 52">
          <a:extLst>
            <a:ext uri="{FF2B5EF4-FFF2-40B4-BE49-F238E27FC236}">
              <a16:creationId xmlns:a16="http://schemas.microsoft.com/office/drawing/2014/main" id="{00000000-0008-0000-0100-000035000000}"/>
            </a:ext>
          </a:extLst>
        </xdr:cNvPr>
        <xdr:cNvCxnSpPr/>
      </xdr:nvCxnSpPr>
      <xdr:spPr>
        <a:xfrm flipH="1" flipV="1">
          <a:off x="2452689" y="73080564"/>
          <a:ext cx="2471736" cy="2714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230188</xdr:colOff>
      <xdr:row>380</xdr:row>
      <xdr:rowOff>87313</xdr:rowOff>
    </xdr:from>
    <xdr:to>
      <xdr:col>7</xdr:col>
      <xdr:colOff>590552</xdr:colOff>
      <xdr:row>382</xdr:row>
      <xdr:rowOff>114300</xdr:rowOff>
    </xdr:to>
    <xdr:cxnSp macro="">
      <xdr:nvCxnSpPr>
        <xdr:cNvPr id="56" name="Straight Arrow Connector 55">
          <a:extLst>
            <a:ext uri="{FF2B5EF4-FFF2-40B4-BE49-F238E27FC236}">
              <a16:creationId xmlns:a16="http://schemas.microsoft.com/office/drawing/2014/main" id="{00000000-0008-0000-0100-000038000000}"/>
            </a:ext>
          </a:extLst>
        </xdr:cNvPr>
        <xdr:cNvCxnSpPr/>
      </xdr:nvCxnSpPr>
      <xdr:spPr>
        <a:xfrm flipH="1" flipV="1">
          <a:off x="3944938" y="75017313"/>
          <a:ext cx="971552" cy="344487"/>
        </a:xfrm>
        <a:prstGeom prst="straightConnector1">
          <a:avLst/>
        </a:prstGeom>
        <a:ln>
          <a:solidFill>
            <a:schemeClr val="accent6">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542926</xdr:colOff>
      <xdr:row>181</xdr:row>
      <xdr:rowOff>95251</xdr:rowOff>
    </xdr:from>
    <xdr:ext cx="4162424" cy="2425024"/>
    <xdr:pic>
      <xdr:nvPicPr>
        <xdr:cNvPr id="59" name="Picture 5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42926" y="58816876"/>
          <a:ext cx="4162424" cy="2425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171450</xdr:colOff>
      <xdr:row>233</xdr:row>
      <xdr:rowOff>76200</xdr:rowOff>
    </xdr:from>
    <xdr:to>
      <xdr:col>8</xdr:col>
      <xdr:colOff>266700</xdr:colOff>
      <xdr:row>234</xdr:row>
      <xdr:rowOff>123824</xdr:rowOff>
    </xdr:to>
    <xdr:sp macro="" textlink="">
      <xdr:nvSpPr>
        <xdr:cNvPr id="54" name="Rectangle: Rounded Corners 53">
          <a:extLst>
            <a:ext uri="{FF2B5EF4-FFF2-40B4-BE49-F238E27FC236}">
              <a16:creationId xmlns:a16="http://schemas.microsoft.com/office/drawing/2014/main" id="{00000000-0008-0000-0100-000036000000}"/>
            </a:ext>
          </a:extLst>
        </xdr:cNvPr>
        <xdr:cNvSpPr/>
      </xdr:nvSpPr>
      <xdr:spPr>
        <a:xfrm>
          <a:off x="4486275" y="47577375"/>
          <a:ext cx="704850" cy="24764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371476</xdr:colOff>
      <xdr:row>224</xdr:row>
      <xdr:rowOff>114298</xdr:rowOff>
    </xdr:from>
    <xdr:to>
      <xdr:col>6</xdr:col>
      <xdr:colOff>600076</xdr:colOff>
      <xdr:row>227</xdr:row>
      <xdr:rowOff>19048</xdr:rowOff>
    </xdr:to>
    <xdr:sp macro="" textlink="">
      <xdr:nvSpPr>
        <xdr:cNvPr id="72" name="Rectangle: Rounded Corners 71">
          <a:extLst>
            <a:ext uri="{FF2B5EF4-FFF2-40B4-BE49-F238E27FC236}">
              <a16:creationId xmlns:a16="http://schemas.microsoft.com/office/drawing/2014/main" id="{00000000-0008-0000-0100-000048000000}"/>
            </a:ext>
          </a:extLst>
        </xdr:cNvPr>
        <xdr:cNvSpPr/>
      </xdr:nvSpPr>
      <xdr:spPr>
        <a:xfrm flipV="1">
          <a:off x="2247901" y="45815248"/>
          <a:ext cx="2057400"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76200</xdr:colOff>
      <xdr:row>226</xdr:row>
      <xdr:rowOff>0</xdr:rowOff>
    </xdr:from>
    <xdr:to>
      <xdr:col>8</xdr:col>
      <xdr:colOff>495301</xdr:colOff>
      <xdr:row>226</xdr:row>
      <xdr:rowOff>114300</xdr:rowOff>
    </xdr:to>
    <xdr:cxnSp macro="">
      <xdr:nvCxnSpPr>
        <xdr:cNvPr id="63" name="Straight Arrow Connector 62">
          <a:extLst>
            <a:ext uri="{FF2B5EF4-FFF2-40B4-BE49-F238E27FC236}">
              <a16:creationId xmlns:a16="http://schemas.microsoft.com/office/drawing/2014/main" id="{00000000-0008-0000-0100-00003F000000}"/>
            </a:ext>
          </a:extLst>
        </xdr:cNvPr>
        <xdr:cNvCxnSpPr/>
      </xdr:nvCxnSpPr>
      <xdr:spPr>
        <a:xfrm flipH="1" flipV="1">
          <a:off x="4391025" y="46101000"/>
          <a:ext cx="1028701"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438151</xdr:colOff>
      <xdr:row>226</xdr:row>
      <xdr:rowOff>114300</xdr:rowOff>
    </xdr:from>
    <xdr:to>
      <xdr:col>8</xdr:col>
      <xdr:colOff>495300</xdr:colOff>
      <xdr:row>233</xdr:row>
      <xdr:rowOff>104775</xdr:rowOff>
    </xdr:to>
    <xdr:cxnSp macro="">
      <xdr:nvCxnSpPr>
        <xdr:cNvPr id="76" name="Straight Arrow Connector 75">
          <a:extLst>
            <a:ext uri="{FF2B5EF4-FFF2-40B4-BE49-F238E27FC236}">
              <a16:creationId xmlns:a16="http://schemas.microsoft.com/office/drawing/2014/main" id="{00000000-0008-0000-0100-00004C000000}"/>
            </a:ext>
          </a:extLst>
        </xdr:cNvPr>
        <xdr:cNvCxnSpPr/>
      </xdr:nvCxnSpPr>
      <xdr:spPr>
        <a:xfrm flipH="1">
          <a:off x="4752976" y="46215300"/>
          <a:ext cx="666749" cy="1390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219074</xdr:colOff>
      <xdr:row>245</xdr:row>
      <xdr:rowOff>28576</xdr:rowOff>
    </xdr:from>
    <xdr:to>
      <xdr:col>8</xdr:col>
      <xdr:colOff>352425</xdr:colOff>
      <xdr:row>254</xdr:row>
      <xdr:rowOff>104775</xdr:rowOff>
    </xdr:to>
    <xdr:pic>
      <xdr:nvPicPr>
        <xdr:cNvPr id="77" name="Picture 76">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9074" y="50206276"/>
          <a:ext cx="5057776" cy="172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219075</xdr:colOff>
      <xdr:row>246</xdr:row>
      <xdr:rowOff>19050</xdr:rowOff>
    </xdr:from>
    <xdr:to>
      <xdr:col>8</xdr:col>
      <xdr:colOff>542925</xdr:colOff>
      <xdr:row>247</xdr:row>
      <xdr:rowOff>19050</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flipH="1">
          <a:off x="4533900" y="50396775"/>
          <a:ext cx="9334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66676</xdr:colOff>
      <xdr:row>44</xdr:row>
      <xdr:rowOff>171449</xdr:rowOff>
    </xdr:from>
    <xdr:ext cx="4667249" cy="1876425"/>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676" y="12001499"/>
          <a:ext cx="4667249" cy="1876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561975</xdr:colOff>
      <xdr:row>47</xdr:row>
      <xdr:rowOff>57150</xdr:rowOff>
    </xdr:from>
    <xdr:to>
      <xdr:col>5</xdr:col>
      <xdr:colOff>400050</xdr:colOff>
      <xdr:row>49</xdr:row>
      <xdr:rowOff>28575</xdr:rowOff>
    </xdr:to>
    <xdr:sp macro="" textlink="">
      <xdr:nvSpPr>
        <xdr:cNvPr id="98" name="Rectangle: Rounded Corners 97">
          <a:extLst>
            <a:ext uri="{FF2B5EF4-FFF2-40B4-BE49-F238E27FC236}">
              <a16:creationId xmlns:a16="http://schemas.microsoft.com/office/drawing/2014/main" id="{00000000-0008-0000-0100-000062000000}"/>
            </a:ext>
          </a:extLst>
        </xdr:cNvPr>
        <xdr:cNvSpPr/>
      </xdr:nvSpPr>
      <xdr:spPr>
        <a:xfrm>
          <a:off x="2438400" y="12658725"/>
          <a:ext cx="1057275" cy="4000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457201</xdr:colOff>
      <xdr:row>47</xdr:row>
      <xdr:rowOff>47624</xdr:rowOff>
    </xdr:from>
    <xdr:to>
      <xdr:col>7</xdr:col>
      <xdr:colOff>400050</xdr:colOff>
      <xdr:row>49</xdr:row>
      <xdr:rowOff>28574</xdr:rowOff>
    </xdr:to>
    <xdr:sp macro="" textlink="">
      <xdr:nvSpPr>
        <xdr:cNvPr id="99" name="Rectangle: Rounded Corners 98">
          <a:extLst>
            <a:ext uri="{FF2B5EF4-FFF2-40B4-BE49-F238E27FC236}">
              <a16:creationId xmlns:a16="http://schemas.microsoft.com/office/drawing/2014/main" id="{00000000-0008-0000-0100-000063000000}"/>
            </a:ext>
          </a:extLst>
        </xdr:cNvPr>
        <xdr:cNvSpPr/>
      </xdr:nvSpPr>
      <xdr:spPr>
        <a:xfrm>
          <a:off x="3552826" y="12649199"/>
          <a:ext cx="1162049" cy="4095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428625</xdr:colOff>
      <xdr:row>49</xdr:row>
      <xdr:rowOff>76200</xdr:rowOff>
    </xdr:from>
    <xdr:to>
      <xdr:col>8</xdr:col>
      <xdr:colOff>1</xdr:colOff>
      <xdr:row>50</xdr:row>
      <xdr:rowOff>152401</xdr:rowOff>
    </xdr:to>
    <xdr:cxnSp macro="">
      <xdr:nvCxnSpPr>
        <xdr:cNvPr id="101" name="Straight Arrow Connector 100">
          <a:extLst>
            <a:ext uri="{FF2B5EF4-FFF2-40B4-BE49-F238E27FC236}">
              <a16:creationId xmlns:a16="http://schemas.microsoft.com/office/drawing/2014/main" id="{00000000-0008-0000-0100-000065000000}"/>
            </a:ext>
          </a:extLst>
        </xdr:cNvPr>
        <xdr:cNvCxnSpPr/>
      </xdr:nvCxnSpPr>
      <xdr:spPr>
        <a:xfrm flipH="1" flipV="1">
          <a:off x="4743450" y="13068300"/>
          <a:ext cx="180976" cy="2095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48</xdr:row>
      <xdr:rowOff>171450</xdr:rowOff>
    </xdr:from>
    <xdr:to>
      <xdr:col>7</xdr:col>
      <xdr:colOff>542925</xdr:colOff>
      <xdr:row>52</xdr:row>
      <xdr:rowOff>85725</xdr:rowOff>
    </xdr:to>
    <xdr:cxnSp macro="">
      <xdr:nvCxnSpPr>
        <xdr:cNvPr id="102" name="Straight Arrow Connector 101">
          <a:extLst>
            <a:ext uri="{FF2B5EF4-FFF2-40B4-BE49-F238E27FC236}">
              <a16:creationId xmlns:a16="http://schemas.microsoft.com/office/drawing/2014/main" id="{00000000-0008-0000-0100-000066000000}"/>
            </a:ext>
          </a:extLst>
        </xdr:cNvPr>
        <xdr:cNvCxnSpPr/>
      </xdr:nvCxnSpPr>
      <xdr:spPr>
        <a:xfrm flipH="1" flipV="1">
          <a:off x="3305175" y="12944475"/>
          <a:ext cx="1552575"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479425</xdr:colOff>
      <xdr:row>72</xdr:row>
      <xdr:rowOff>15875</xdr:rowOff>
    </xdr:from>
    <xdr:to>
      <xdr:col>7</xdr:col>
      <xdr:colOff>441325</xdr:colOff>
      <xdr:row>73</xdr:row>
      <xdr:rowOff>1587</xdr:rowOff>
    </xdr:to>
    <xdr:sp macro="" textlink="">
      <xdr:nvSpPr>
        <xdr:cNvPr id="19" name="Rectangle: Rounded Corners 18">
          <a:extLst>
            <a:ext uri="{FF2B5EF4-FFF2-40B4-BE49-F238E27FC236}">
              <a16:creationId xmlns:a16="http://schemas.microsoft.com/office/drawing/2014/main" id="{00000000-0008-0000-0100-000013000000}"/>
            </a:ext>
          </a:extLst>
        </xdr:cNvPr>
        <xdr:cNvSpPr/>
      </xdr:nvSpPr>
      <xdr:spPr>
        <a:xfrm>
          <a:off x="4194175" y="18748375"/>
          <a:ext cx="573088" cy="14446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404812</xdr:colOff>
      <xdr:row>70</xdr:row>
      <xdr:rowOff>150812</xdr:rowOff>
    </xdr:from>
    <xdr:to>
      <xdr:col>8</xdr:col>
      <xdr:colOff>15876</xdr:colOff>
      <xdr:row>72</xdr:row>
      <xdr:rowOff>71438</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flipH="1">
          <a:off x="4730750" y="18565812"/>
          <a:ext cx="222251" cy="2381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290699</xdr:colOff>
      <xdr:row>363</xdr:row>
      <xdr:rowOff>76200</xdr:rowOff>
    </xdr:from>
    <xdr:to>
      <xdr:col>7</xdr:col>
      <xdr:colOff>515937</xdr:colOff>
      <xdr:row>373</xdr:row>
      <xdr:rowOff>55562</xdr:rowOff>
    </xdr:to>
    <xdr:pic>
      <xdr:nvPicPr>
        <xdr:cNvPr id="73" name="Picture 72">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90699" y="71075550"/>
          <a:ext cx="4540063" cy="1598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95</xdr:row>
      <xdr:rowOff>47626</xdr:rowOff>
    </xdr:from>
    <xdr:to>
      <xdr:col>10</xdr:col>
      <xdr:colOff>664948</xdr:colOff>
      <xdr:row>102</xdr:row>
      <xdr:rowOff>0</xdr:rowOff>
    </xdr:to>
    <xdr:pic>
      <xdr:nvPicPr>
        <xdr:cNvPr id="78" name="Picture 77">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7625" y="26003251"/>
          <a:ext cx="6760948"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285750</xdr:colOff>
      <xdr:row>374</xdr:row>
      <xdr:rowOff>95249</xdr:rowOff>
    </xdr:from>
    <xdr:to>
      <xdr:col>4</xdr:col>
      <xdr:colOff>19050</xdr:colOff>
      <xdr:row>375</xdr:row>
      <xdr:rowOff>76199</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2162175" y="72875774"/>
          <a:ext cx="342900" cy="1428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180975</xdr:colOff>
      <xdr:row>374</xdr:row>
      <xdr:rowOff>66675</xdr:rowOff>
    </xdr:from>
    <xdr:to>
      <xdr:col>4</xdr:col>
      <xdr:colOff>152400</xdr:colOff>
      <xdr:row>375</xdr:row>
      <xdr:rowOff>76200</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2057400" y="72847200"/>
          <a:ext cx="581025"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Current</a:t>
          </a:r>
        </a:p>
      </xdr:txBody>
    </xdr:sp>
    <xdr:clientData/>
  </xdr:twoCellAnchor>
  <xdr:twoCellAnchor>
    <xdr:from>
      <xdr:col>3</xdr:col>
      <xdr:colOff>214311</xdr:colOff>
      <xdr:row>374</xdr:row>
      <xdr:rowOff>66676</xdr:rowOff>
    </xdr:from>
    <xdr:to>
      <xdr:col>4</xdr:col>
      <xdr:colOff>114300</xdr:colOff>
      <xdr:row>385</xdr:row>
      <xdr:rowOff>57150</xdr:rowOff>
    </xdr:to>
    <xdr:sp macro="" textlink="">
      <xdr:nvSpPr>
        <xdr:cNvPr id="50" name="Rectangle: Rounded Corners 49">
          <a:extLst>
            <a:ext uri="{FF2B5EF4-FFF2-40B4-BE49-F238E27FC236}">
              <a16:creationId xmlns:a16="http://schemas.microsoft.com/office/drawing/2014/main" id="{00000000-0008-0000-0100-000032000000}"/>
            </a:ext>
          </a:extLst>
        </xdr:cNvPr>
        <xdr:cNvSpPr/>
      </xdr:nvSpPr>
      <xdr:spPr>
        <a:xfrm>
          <a:off x="2090736" y="72847201"/>
          <a:ext cx="509589" cy="177164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363</xdr:row>
      <xdr:rowOff>38100</xdr:rowOff>
    </xdr:from>
    <xdr:to>
      <xdr:col>4</xdr:col>
      <xdr:colOff>114300</xdr:colOff>
      <xdr:row>363</xdr:row>
      <xdr:rowOff>152400</xdr:rowOff>
    </xdr:to>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2181225" y="71037450"/>
          <a:ext cx="419100" cy="114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3</xdr:col>
      <xdr:colOff>228600</xdr:colOff>
      <xdr:row>362</xdr:row>
      <xdr:rowOff>152399</xdr:rowOff>
    </xdr:from>
    <xdr:ext cx="733425" cy="200025"/>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2105025" y="70989824"/>
          <a:ext cx="7334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t>Current FY</a:t>
          </a:r>
        </a:p>
        <a:p>
          <a:endParaRPr lang="en-US" sz="800"/>
        </a:p>
      </xdr:txBody>
    </xdr:sp>
    <xdr:clientData/>
  </xdr:oneCellAnchor>
  <xdr:twoCellAnchor editAs="oneCell">
    <xdr:from>
      <xdr:col>8</xdr:col>
      <xdr:colOff>190500</xdr:colOff>
      <xdr:row>389</xdr:row>
      <xdr:rowOff>190500</xdr:rowOff>
    </xdr:from>
    <xdr:to>
      <xdr:col>10</xdr:col>
      <xdr:colOff>257175</xdr:colOff>
      <xdr:row>397</xdr:row>
      <xdr:rowOff>133350</xdr:rowOff>
    </xdr:to>
    <xdr:pic>
      <xdr:nvPicPr>
        <xdr:cNvPr id="87" name="Picture 86">
          <a:extLst>
            <a:ext uri="{FF2B5EF4-FFF2-40B4-BE49-F238E27FC236}">
              <a16:creationId xmlns:a16="http://schemas.microsoft.com/office/drawing/2014/main" id="{00000000-0008-0000-0100-000057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14925" y="75399900"/>
          <a:ext cx="1285875" cy="127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1181100</xdr:colOff>
      <xdr:row>18</xdr:row>
      <xdr:rowOff>104775</xdr:rowOff>
    </xdr:from>
    <xdr:to>
      <xdr:col>12</xdr:col>
      <xdr:colOff>19050</xdr:colOff>
      <xdr:row>26</xdr:row>
      <xdr:rowOff>28575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8115300" y="971550"/>
          <a:ext cx="552450" cy="152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1657350</xdr:colOff>
      <xdr:row>25</xdr:row>
      <xdr:rowOff>133349</xdr:rowOff>
    </xdr:from>
    <xdr:to>
      <xdr:col>13</xdr:col>
      <xdr:colOff>9525</xdr:colOff>
      <xdr:row>27</xdr:row>
      <xdr:rowOff>28574</xdr:rowOff>
    </xdr:to>
    <xdr:sp macro="" textlink="">
      <xdr:nvSpPr>
        <xdr:cNvPr id="9" name="Rectangle: Rounded Corners 8">
          <a:extLst>
            <a:ext uri="{FF2B5EF4-FFF2-40B4-BE49-F238E27FC236}">
              <a16:creationId xmlns:a16="http://schemas.microsoft.com/office/drawing/2014/main" id="{00000000-0008-0000-0200-000009000000}"/>
            </a:ext>
          </a:extLst>
        </xdr:cNvPr>
        <xdr:cNvSpPr/>
      </xdr:nvSpPr>
      <xdr:spPr>
        <a:xfrm>
          <a:off x="8591550" y="2438399"/>
          <a:ext cx="733425" cy="219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1695450</xdr:colOff>
      <xdr:row>33</xdr:row>
      <xdr:rowOff>123825</xdr:rowOff>
    </xdr:from>
    <xdr:to>
      <xdr:col>13</xdr:col>
      <xdr:colOff>9525</xdr:colOff>
      <xdr:row>35</xdr:row>
      <xdr:rowOff>28575</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8629650" y="4057650"/>
          <a:ext cx="695325" cy="2286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1171575</xdr:colOff>
      <xdr:row>18</xdr:row>
      <xdr:rowOff>95250</xdr:rowOff>
    </xdr:from>
    <xdr:to>
      <xdr:col>12</xdr:col>
      <xdr:colOff>19050</xdr:colOff>
      <xdr:row>33</xdr:row>
      <xdr:rowOff>76200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8105775" y="962025"/>
          <a:ext cx="561975"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381001</xdr:colOff>
      <xdr:row>25</xdr:row>
      <xdr:rowOff>114300</xdr:rowOff>
    </xdr:from>
    <xdr:to>
      <xdr:col>15</xdr:col>
      <xdr:colOff>962025</xdr:colOff>
      <xdr:row>27</xdr:row>
      <xdr:rowOff>57150</xdr:rowOff>
    </xdr:to>
    <xdr:sp macro="" textlink="">
      <xdr:nvSpPr>
        <xdr:cNvPr id="2" name="Rectangle: Rounded Corners 1">
          <a:extLst>
            <a:ext uri="{FF2B5EF4-FFF2-40B4-BE49-F238E27FC236}">
              <a16:creationId xmlns:a16="http://schemas.microsoft.com/office/drawing/2014/main" id="{00000000-0008-0000-0200-000002000000}"/>
            </a:ext>
          </a:extLst>
        </xdr:cNvPr>
        <xdr:cNvSpPr/>
      </xdr:nvSpPr>
      <xdr:spPr>
        <a:xfrm>
          <a:off x="10372726" y="2419350"/>
          <a:ext cx="1038224" cy="266700"/>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428626</xdr:colOff>
      <xdr:row>33</xdr:row>
      <xdr:rowOff>133350</xdr:rowOff>
    </xdr:from>
    <xdr:to>
      <xdr:col>15</xdr:col>
      <xdr:colOff>962026</xdr:colOff>
      <xdr:row>35</xdr:row>
      <xdr:rowOff>66675</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0420351" y="4067175"/>
          <a:ext cx="990600" cy="257175"/>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11</xdr:col>
      <xdr:colOff>1181100</xdr:colOff>
      <xdr:row>53</xdr:row>
      <xdr:rowOff>104775</xdr:rowOff>
    </xdr:from>
    <xdr:to>
      <xdr:col>12</xdr:col>
      <xdr:colOff>19050</xdr:colOff>
      <xdr:row>61</xdr:row>
      <xdr:rowOff>28575</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8115300" y="971550"/>
          <a:ext cx="552450" cy="152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1657350</xdr:colOff>
      <xdr:row>60</xdr:row>
      <xdr:rowOff>133349</xdr:rowOff>
    </xdr:from>
    <xdr:to>
      <xdr:col>13</xdr:col>
      <xdr:colOff>9525</xdr:colOff>
      <xdr:row>62</xdr:row>
      <xdr:rowOff>28574</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8591550" y="2438399"/>
          <a:ext cx="733425" cy="219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1695450</xdr:colOff>
      <xdr:row>70</xdr:row>
      <xdr:rowOff>123825</xdr:rowOff>
    </xdr:from>
    <xdr:to>
      <xdr:col>13</xdr:col>
      <xdr:colOff>9525</xdr:colOff>
      <xdr:row>72</xdr:row>
      <xdr:rowOff>28575</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8629650" y="4057650"/>
          <a:ext cx="695325" cy="2286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1171575</xdr:colOff>
      <xdr:row>53</xdr:row>
      <xdr:rowOff>95250</xdr:rowOff>
    </xdr:from>
    <xdr:to>
      <xdr:col>12</xdr:col>
      <xdr:colOff>19050</xdr:colOff>
      <xdr:row>70</xdr:row>
      <xdr:rowOff>76200</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a:off x="8105775" y="962025"/>
          <a:ext cx="561975"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400051</xdr:colOff>
      <xdr:row>70</xdr:row>
      <xdr:rowOff>114301</xdr:rowOff>
    </xdr:from>
    <xdr:to>
      <xdr:col>15</xdr:col>
      <xdr:colOff>971551</xdr:colOff>
      <xdr:row>72</xdr:row>
      <xdr:rowOff>9525</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391776" y="12211051"/>
          <a:ext cx="1028700" cy="219074"/>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371475</xdr:colOff>
      <xdr:row>60</xdr:row>
      <xdr:rowOff>133350</xdr:rowOff>
    </xdr:from>
    <xdr:to>
      <xdr:col>15</xdr:col>
      <xdr:colOff>952500</xdr:colOff>
      <xdr:row>62</xdr:row>
      <xdr:rowOff>66675</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0363200" y="10620375"/>
          <a:ext cx="1038225" cy="257175"/>
        </a:xfrm>
        <a:prstGeom prst="round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47626</xdr:colOff>
      <xdr:row>5</xdr:row>
      <xdr:rowOff>0</xdr:rowOff>
    </xdr:from>
    <xdr:to>
      <xdr:col>15</xdr:col>
      <xdr:colOff>933450</xdr:colOff>
      <xdr:row>11</xdr:row>
      <xdr:rowOff>85725</xdr:rowOff>
    </xdr:to>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6" y="1028700"/>
          <a:ext cx="4610099"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9</xdr:row>
      <xdr:rowOff>47625</xdr:rowOff>
    </xdr:from>
    <xdr:to>
      <xdr:col>13</xdr:col>
      <xdr:colOff>619125</xdr:colOff>
      <xdr:row>22</xdr:row>
      <xdr:rowOff>409572</xdr:rowOff>
    </xdr:to>
    <xdr:sp macro="" textlink="">
      <xdr:nvSpPr>
        <xdr:cNvPr id="2" name="Arrow: Bent-Up 1">
          <a:extLst>
            <a:ext uri="{FF2B5EF4-FFF2-40B4-BE49-F238E27FC236}">
              <a16:creationId xmlns:a16="http://schemas.microsoft.com/office/drawing/2014/main" id="{00000000-0008-0000-0C00-000002000000}"/>
            </a:ext>
          </a:extLst>
        </xdr:cNvPr>
        <xdr:cNvSpPr/>
      </xdr:nvSpPr>
      <xdr:spPr>
        <a:xfrm flipV="1">
          <a:off x="4238625" y="3105150"/>
          <a:ext cx="6276975" cy="2390772"/>
        </a:xfrm>
        <a:prstGeom prst="bentUpArrow">
          <a:avLst>
            <a:gd name="adj1" fmla="val 2479"/>
            <a:gd name="adj2" fmla="val 6946"/>
            <a:gd name="adj3" fmla="val 15514"/>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66675</xdr:colOff>
      <xdr:row>7</xdr:row>
      <xdr:rowOff>19050</xdr:rowOff>
    </xdr:from>
    <xdr:to>
      <xdr:col>5</xdr:col>
      <xdr:colOff>657225</xdr:colOff>
      <xdr:row>9</xdr:row>
      <xdr:rowOff>123825</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a:off x="6162675" y="1247775"/>
          <a:ext cx="590550" cy="428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123824</xdr:colOff>
      <xdr:row>9</xdr:row>
      <xdr:rowOff>142875</xdr:rowOff>
    </xdr:from>
    <xdr:to>
      <xdr:col>5</xdr:col>
      <xdr:colOff>666749</xdr:colOff>
      <xdr:row>21</xdr:row>
      <xdr:rowOff>95250</xdr:rowOff>
    </xdr:to>
    <xdr:sp macro="" textlink="">
      <xdr:nvSpPr>
        <xdr:cNvPr id="16" name="Right Brace 15">
          <a:extLst>
            <a:ext uri="{FF2B5EF4-FFF2-40B4-BE49-F238E27FC236}">
              <a16:creationId xmlns:a16="http://schemas.microsoft.com/office/drawing/2014/main" id="{00000000-0008-0000-0E00-000010000000}"/>
            </a:ext>
          </a:extLst>
        </xdr:cNvPr>
        <xdr:cNvSpPr/>
      </xdr:nvSpPr>
      <xdr:spPr>
        <a:xfrm>
          <a:off x="6219824" y="1695450"/>
          <a:ext cx="542925" cy="1409700"/>
        </a:xfrm>
        <a:prstGeom prst="rightBrace">
          <a:avLst>
            <a:gd name="adj1" fmla="val 8333"/>
            <a:gd name="adj2" fmla="val 5131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866775</xdr:colOff>
      <xdr:row>25</xdr:row>
      <xdr:rowOff>171450</xdr:rowOff>
    </xdr:from>
    <xdr:to>
      <xdr:col>4</xdr:col>
      <xdr:colOff>1066799</xdr:colOff>
      <xdr:row>35</xdr:row>
      <xdr:rowOff>85725</xdr:rowOff>
    </xdr:to>
    <xdr:sp macro="" textlink="">
      <xdr:nvSpPr>
        <xdr:cNvPr id="18" name="Right Brace 17">
          <a:extLst>
            <a:ext uri="{FF2B5EF4-FFF2-40B4-BE49-F238E27FC236}">
              <a16:creationId xmlns:a16="http://schemas.microsoft.com/office/drawing/2014/main" id="{00000000-0008-0000-0E00-000012000000}"/>
            </a:ext>
          </a:extLst>
        </xdr:cNvPr>
        <xdr:cNvSpPr/>
      </xdr:nvSpPr>
      <xdr:spPr>
        <a:xfrm>
          <a:off x="5238750" y="4524375"/>
          <a:ext cx="200024" cy="1571625"/>
        </a:xfrm>
        <a:prstGeom prst="rightBrace">
          <a:avLst>
            <a:gd name="adj1" fmla="val 8333"/>
            <a:gd name="adj2" fmla="val 483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933450</xdr:colOff>
      <xdr:row>40</xdr:row>
      <xdr:rowOff>47625</xdr:rowOff>
    </xdr:from>
    <xdr:to>
      <xdr:col>4</xdr:col>
      <xdr:colOff>1076325</xdr:colOff>
      <xdr:row>49</xdr:row>
      <xdr:rowOff>104775</xdr:rowOff>
    </xdr:to>
    <xdr:sp macro="" textlink="">
      <xdr:nvSpPr>
        <xdr:cNvPr id="19" name="Right Brace 18">
          <a:extLst>
            <a:ext uri="{FF2B5EF4-FFF2-40B4-BE49-F238E27FC236}">
              <a16:creationId xmlns:a16="http://schemas.microsoft.com/office/drawing/2014/main" id="{00000000-0008-0000-0E00-000013000000}"/>
            </a:ext>
          </a:extLst>
        </xdr:cNvPr>
        <xdr:cNvSpPr/>
      </xdr:nvSpPr>
      <xdr:spPr>
        <a:xfrm>
          <a:off x="5305425" y="6972300"/>
          <a:ext cx="142875" cy="1514475"/>
        </a:xfrm>
        <a:prstGeom prst="rightBrace">
          <a:avLst>
            <a:gd name="adj1" fmla="val 8333"/>
            <a:gd name="adj2" fmla="val 4872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276224</xdr:colOff>
      <xdr:row>18</xdr:row>
      <xdr:rowOff>66675</xdr:rowOff>
    </xdr:from>
    <xdr:to>
      <xdr:col>5</xdr:col>
      <xdr:colOff>609599</xdr:colOff>
      <xdr:row>35</xdr:row>
      <xdr:rowOff>28575</xdr:rowOff>
    </xdr:to>
    <xdr:pic>
      <xdr:nvPicPr>
        <xdr:cNvPr id="6" name="Picture 5">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4" y="2857500"/>
          <a:ext cx="27717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sd.mt.gov/LGS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gasb.org/jsp/GASB/Page/GASBSectionPage&amp;cid=1176163527940" TargetMode="External"/><Relationship Id="rId3" Type="http://schemas.openxmlformats.org/officeDocument/2006/relationships/hyperlink" Target="http://mpera.mt.gov/EMPLOYERS/GASBInfo" TargetMode="External"/><Relationship Id="rId7" Type="http://schemas.openxmlformats.org/officeDocument/2006/relationships/hyperlink" Target="http://mpera.mt.gov/" TargetMode="External"/><Relationship Id="rId2" Type="http://schemas.openxmlformats.org/officeDocument/2006/relationships/hyperlink" Target="http://mpera.mt.gov/" TargetMode="External"/><Relationship Id="rId1" Type="http://schemas.openxmlformats.org/officeDocument/2006/relationships/hyperlink" Target="https://trs.mt.gov/" TargetMode="External"/><Relationship Id="rId6" Type="http://schemas.openxmlformats.org/officeDocument/2006/relationships/hyperlink" Target="https://trs.mt.gov/" TargetMode="External"/><Relationship Id="rId5" Type="http://schemas.openxmlformats.org/officeDocument/2006/relationships/hyperlink" Target="https://trs.mt.gov/" TargetMode="External"/><Relationship Id="rId10" Type="http://schemas.openxmlformats.org/officeDocument/2006/relationships/drawing" Target="../drawings/drawing2.xml"/><Relationship Id="rId4" Type="http://schemas.openxmlformats.org/officeDocument/2006/relationships/hyperlink" Target="http://mpera.mt.gov/"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rs.mt.gov/TrsInfo/EmployersGasbRepo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showGridLines="0" tabSelected="1" zoomScaleNormal="100" workbookViewId="0">
      <selection activeCell="J37" sqref="J37"/>
    </sheetView>
  </sheetViews>
  <sheetFormatPr baseColWidth="10" defaultColWidth="8.83203125" defaultRowHeight="13" x14ac:dyDescent="0.15"/>
  <cols>
    <col min="1" max="1" width="5" customWidth="1"/>
    <col min="10" max="10" width="11.5" customWidth="1"/>
  </cols>
  <sheetData>
    <row r="1" spans="1:15" ht="16" x14ac:dyDescent="0.2">
      <c r="A1" s="583" t="s">
        <v>0</v>
      </c>
      <c r="B1" s="583"/>
      <c r="C1" s="583"/>
      <c r="D1" s="583"/>
      <c r="E1" s="583"/>
      <c r="F1" s="583"/>
      <c r="G1" s="583"/>
      <c r="H1" s="583"/>
      <c r="I1" s="583"/>
      <c r="J1" s="583"/>
    </row>
    <row r="2" spans="1:15" ht="16" x14ac:dyDescent="0.2">
      <c r="A2" s="583" t="s">
        <v>1</v>
      </c>
      <c r="B2" s="583"/>
      <c r="C2" s="583"/>
      <c r="D2" s="583"/>
      <c r="E2" s="583"/>
      <c r="F2" s="583"/>
      <c r="G2" s="583"/>
      <c r="H2" s="583"/>
      <c r="I2" s="583"/>
      <c r="J2" s="583"/>
    </row>
    <row r="3" spans="1:15" ht="16" x14ac:dyDescent="0.2">
      <c r="A3" s="583" t="s">
        <v>2</v>
      </c>
      <c r="B3" s="583"/>
      <c r="C3" s="583"/>
      <c r="D3" s="583"/>
      <c r="E3" s="583"/>
      <c r="F3" s="583"/>
      <c r="G3" s="583"/>
      <c r="H3" s="583"/>
      <c r="I3" s="583"/>
      <c r="J3" s="583"/>
    </row>
    <row r="4" spans="1:15" x14ac:dyDescent="0.15">
      <c r="A4" s="581" t="s">
        <v>3</v>
      </c>
      <c r="B4" s="581"/>
      <c r="C4" s="581"/>
      <c r="D4" s="581"/>
      <c r="E4" s="581"/>
      <c r="F4" s="581"/>
      <c r="G4" s="581"/>
      <c r="H4" s="581"/>
      <c r="I4" s="581"/>
      <c r="J4" s="581"/>
    </row>
    <row r="5" spans="1:15" x14ac:dyDescent="0.15">
      <c r="A5" s="581" t="s">
        <v>4</v>
      </c>
      <c r="B5" s="581"/>
      <c r="C5" s="581"/>
      <c r="D5" s="581"/>
      <c r="E5" s="581"/>
      <c r="F5" s="581"/>
      <c r="G5" s="581"/>
      <c r="H5" s="581"/>
      <c r="I5" s="581"/>
      <c r="J5" s="581"/>
    </row>
    <row r="6" spans="1:15" ht="17.25" customHeight="1" x14ac:dyDescent="0.2">
      <c r="A6" s="582" t="s">
        <v>5</v>
      </c>
      <c r="B6" s="582"/>
      <c r="C6" s="582"/>
      <c r="D6" s="582"/>
      <c r="E6" s="582"/>
      <c r="F6" s="582"/>
      <c r="G6" s="582"/>
      <c r="H6" s="582"/>
      <c r="I6" s="582"/>
      <c r="J6" s="582"/>
    </row>
    <row r="7" spans="1:15" ht="30.75" customHeight="1" x14ac:dyDescent="0.15"/>
    <row r="8" spans="1:15" ht="48.75" customHeight="1" x14ac:dyDescent="0.15">
      <c r="A8" s="585" t="s">
        <v>6</v>
      </c>
      <c r="B8" s="585"/>
      <c r="C8" s="585"/>
      <c r="D8" s="585"/>
      <c r="E8" s="585"/>
      <c r="F8" s="585"/>
      <c r="G8" s="585"/>
      <c r="H8" s="585"/>
      <c r="I8" s="585"/>
      <c r="J8" s="585"/>
    </row>
    <row r="9" spans="1:15" ht="8.25" customHeight="1" x14ac:dyDescent="0.15"/>
    <row r="10" spans="1:15" ht="6" customHeight="1" x14ac:dyDescent="0.15"/>
    <row r="12" spans="1:15" ht="128.25" customHeight="1" x14ac:dyDescent="0.15">
      <c r="A12" s="338">
        <v>1</v>
      </c>
      <c r="B12" s="580" t="s">
        <v>7</v>
      </c>
      <c r="C12" s="584"/>
      <c r="D12" s="584"/>
      <c r="E12" s="584"/>
      <c r="F12" s="584"/>
      <c r="G12" s="584"/>
      <c r="H12" s="584"/>
      <c r="I12" s="584"/>
      <c r="J12" s="584"/>
    </row>
    <row r="13" spans="1:15" x14ac:dyDescent="0.15">
      <c r="A13" s="121"/>
    </row>
    <row r="14" spans="1:15" ht="50.25" customHeight="1" x14ac:dyDescent="0.15">
      <c r="A14" s="338">
        <v>2</v>
      </c>
      <c r="B14" s="586" t="s">
        <v>8</v>
      </c>
      <c r="C14" s="586"/>
      <c r="D14" s="586"/>
      <c r="E14" s="586"/>
      <c r="F14" s="586"/>
      <c r="G14" s="586"/>
      <c r="H14" s="586"/>
      <c r="I14" s="586"/>
      <c r="J14" s="586"/>
    </row>
    <row r="15" spans="1:15" ht="16.5" customHeight="1" x14ac:dyDescent="0.15">
      <c r="A15" s="339"/>
      <c r="B15" s="102"/>
      <c r="C15" s="102"/>
      <c r="D15" s="102"/>
      <c r="E15" s="102"/>
      <c r="F15" s="102"/>
      <c r="G15" s="102"/>
      <c r="H15" s="102"/>
      <c r="I15" s="102"/>
      <c r="J15" s="102"/>
    </row>
    <row r="16" spans="1:15" ht="28.5" customHeight="1" x14ac:dyDescent="0.15">
      <c r="A16" s="338">
        <v>3</v>
      </c>
      <c r="B16" s="580" t="s">
        <v>9</v>
      </c>
      <c r="C16" s="580"/>
      <c r="D16" s="580"/>
      <c r="E16" s="580"/>
      <c r="F16" s="580"/>
      <c r="G16" s="580"/>
      <c r="H16" s="580"/>
      <c r="I16" s="580"/>
      <c r="J16" s="580"/>
      <c r="O16" t="s">
        <v>10</v>
      </c>
    </row>
    <row r="17" spans="1:10" x14ac:dyDescent="0.15">
      <c r="A17" s="339"/>
      <c r="B17" s="102"/>
      <c r="C17" s="102"/>
      <c r="D17" s="102"/>
      <c r="E17" s="102"/>
      <c r="F17" s="102"/>
      <c r="G17" s="102"/>
      <c r="H17" s="102"/>
      <c r="I17" s="102"/>
      <c r="J17" s="102"/>
    </row>
    <row r="18" spans="1:10" ht="65.25" customHeight="1" x14ac:dyDescent="0.15">
      <c r="A18" s="340">
        <v>4</v>
      </c>
      <c r="B18" s="580" t="s">
        <v>11</v>
      </c>
      <c r="C18" s="580"/>
      <c r="D18" s="580"/>
      <c r="E18" s="580"/>
      <c r="F18" s="580"/>
      <c r="G18" s="580"/>
      <c r="H18" s="580"/>
      <c r="I18" s="580"/>
      <c r="J18" s="580"/>
    </row>
    <row r="19" spans="1:10" x14ac:dyDescent="0.15">
      <c r="A19" s="341"/>
    </row>
    <row r="20" spans="1:10" x14ac:dyDescent="0.15">
      <c r="A20" s="342">
        <v>5</v>
      </c>
      <c r="B20" s="580" t="s">
        <v>12</v>
      </c>
      <c r="C20" s="580"/>
      <c r="D20" s="580"/>
      <c r="E20" s="580"/>
      <c r="F20" s="580"/>
      <c r="G20" s="580"/>
      <c r="H20" s="580"/>
      <c r="I20" s="580"/>
      <c r="J20" s="580"/>
    </row>
    <row r="21" spans="1:10" ht="41.25" customHeight="1" x14ac:dyDescent="0.15">
      <c r="A21" s="341"/>
      <c r="B21" s="580"/>
      <c r="C21" s="580"/>
      <c r="D21" s="580"/>
      <c r="E21" s="580"/>
      <c r="F21" s="580"/>
      <c r="G21" s="580"/>
      <c r="H21" s="580"/>
      <c r="I21" s="580"/>
      <c r="J21" s="580"/>
    </row>
    <row r="22" spans="1:10" x14ac:dyDescent="0.15">
      <c r="A22" s="25"/>
    </row>
    <row r="23" spans="1:10" ht="53.25" customHeight="1" x14ac:dyDescent="0.15">
      <c r="A23" s="528">
        <v>6</v>
      </c>
      <c r="B23" s="580" t="s">
        <v>13</v>
      </c>
      <c r="C23" s="580"/>
      <c r="D23" s="580"/>
      <c r="E23" s="580"/>
      <c r="F23" s="580"/>
      <c r="G23" s="580"/>
      <c r="H23" s="580"/>
      <c r="I23" s="580"/>
      <c r="J23" s="580"/>
    </row>
    <row r="24" spans="1:10" x14ac:dyDescent="0.15">
      <c r="A24" s="24"/>
      <c r="B24" s="1"/>
    </row>
    <row r="25" spans="1:10" x14ac:dyDescent="0.15">
      <c r="B25" s="423" t="s">
        <v>14</v>
      </c>
    </row>
    <row r="26" spans="1:10" x14ac:dyDescent="0.15">
      <c r="B26" s="1" t="s">
        <v>15</v>
      </c>
    </row>
    <row r="27" spans="1:10" x14ac:dyDescent="0.15">
      <c r="B27" s="1" t="s">
        <v>16</v>
      </c>
    </row>
    <row r="28" spans="1:10" x14ac:dyDescent="0.15">
      <c r="B28" s="1" t="s">
        <v>17</v>
      </c>
    </row>
    <row r="29" spans="1:10" x14ac:dyDescent="0.15">
      <c r="B29" s="1" t="s">
        <v>18</v>
      </c>
    </row>
    <row r="30" spans="1:10" x14ac:dyDescent="0.15">
      <c r="B30" s="1" t="s">
        <v>19</v>
      </c>
    </row>
    <row r="33" spans="1:5" x14ac:dyDescent="0.15">
      <c r="A33" s="97" t="s">
        <v>20</v>
      </c>
      <c r="B33" s="98"/>
      <c r="C33" s="96"/>
      <c r="D33" s="96"/>
      <c r="E33" s="99"/>
    </row>
    <row r="34" spans="1:5" x14ac:dyDescent="0.15">
      <c r="A34" s="100" t="s">
        <v>21</v>
      </c>
      <c r="B34" s="101"/>
      <c r="C34" s="101"/>
      <c r="D34" s="101"/>
      <c r="E34" s="29"/>
    </row>
  </sheetData>
  <sheetProtection formatRows="0"/>
  <mergeCells count="13">
    <mergeCell ref="B23:J23"/>
    <mergeCell ref="A5:J5"/>
    <mergeCell ref="A6:J6"/>
    <mergeCell ref="A1:J1"/>
    <mergeCell ref="A2:J2"/>
    <mergeCell ref="A3:J3"/>
    <mergeCell ref="A4:J4"/>
    <mergeCell ref="B20:J21"/>
    <mergeCell ref="B12:J12"/>
    <mergeCell ref="B16:J16"/>
    <mergeCell ref="B18:J18"/>
    <mergeCell ref="A8:J8"/>
    <mergeCell ref="B14:J14"/>
  </mergeCells>
  <hyperlinks>
    <hyperlink ref="A6:J6" r:id="rId1" display="http://sfsd.mt.gov/LGSB" xr:uid="{00000000-0004-0000-0000-000000000000}"/>
  </hyperlinks>
  <printOptions horizontalCentered="1" verticalCentered="1"/>
  <pageMargins left="0.25" right="0.25" top="0.25" bottom="0.25" header="0" footer="0"/>
  <pageSetup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8"/>
  <sheetViews>
    <sheetView showGridLines="0" zoomScaleNormal="100" zoomScaleSheetLayoutView="70" workbookViewId="0">
      <selection activeCell="R17" sqref="R17"/>
    </sheetView>
  </sheetViews>
  <sheetFormatPr baseColWidth="10" defaultColWidth="9.1640625" defaultRowHeight="13" x14ac:dyDescent="0.15"/>
  <cols>
    <col min="1" max="1" width="9.1640625" style="6"/>
    <col min="2" max="2" width="9.83203125" style="6" customWidth="1"/>
    <col min="3" max="10" width="9.1640625" style="6"/>
    <col min="11" max="11" width="11.33203125" style="6" customWidth="1"/>
    <col min="12" max="16384" width="9.1640625" style="6"/>
  </cols>
  <sheetData>
    <row r="1" spans="1:16" ht="22.5" customHeight="1" x14ac:dyDescent="0.25">
      <c r="A1" s="613" t="s">
        <v>22</v>
      </c>
      <c r="B1" s="614"/>
      <c r="C1" s="614"/>
      <c r="D1" s="614"/>
      <c r="E1" s="614"/>
      <c r="F1" s="614"/>
      <c r="G1" s="614"/>
      <c r="H1" s="614"/>
      <c r="I1" s="614"/>
      <c r="J1" s="614"/>
      <c r="K1" s="615"/>
      <c r="M1" s="246"/>
    </row>
    <row r="2" spans="1:16" ht="18.75" customHeight="1" thickBot="1" x14ac:dyDescent="0.3">
      <c r="A2" s="616" t="s">
        <v>23</v>
      </c>
      <c r="B2" s="617"/>
      <c r="C2" s="617"/>
      <c r="D2" s="617"/>
      <c r="E2" s="617"/>
      <c r="F2" s="617"/>
      <c r="G2" s="617"/>
      <c r="H2" s="617"/>
      <c r="I2" s="617"/>
      <c r="J2" s="617"/>
      <c r="K2" s="618"/>
    </row>
    <row r="3" spans="1:16" ht="25.5" customHeight="1" x14ac:dyDescent="0.15">
      <c r="A3" s="247" t="s">
        <v>24</v>
      </c>
      <c r="B3" s="247"/>
      <c r="C3" s="247"/>
      <c r="D3" s="247"/>
      <c r="E3" s="247"/>
      <c r="F3" s="247"/>
      <c r="G3" s="247"/>
      <c r="H3" s="247"/>
      <c r="I3" s="247"/>
      <c r="J3" s="247"/>
      <c r="K3" s="247"/>
    </row>
    <row r="4" spans="1:16" ht="14" x14ac:dyDescent="0.15">
      <c r="A4" s="619" t="s">
        <v>25</v>
      </c>
      <c r="B4" s="619"/>
      <c r="C4" s="619"/>
      <c r="D4" s="619"/>
      <c r="E4" s="619"/>
      <c r="F4" s="619"/>
      <c r="G4" s="619"/>
      <c r="H4" s="619"/>
      <c r="I4" s="619"/>
      <c r="J4" s="619"/>
      <c r="K4" s="247"/>
    </row>
    <row r="5" spans="1:16" ht="14" x14ac:dyDescent="0.15">
      <c r="A5" s="619" t="s">
        <v>26</v>
      </c>
      <c r="B5" s="619"/>
      <c r="C5" s="619"/>
      <c r="D5" s="619"/>
      <c r="E5" s="619"/>
      <c r="F5" s="619"/>
      <c r="G5" s="619"/>
      <c r="H5" s="619"/>
      <c r="I5" s="619"/>
      <c r="J5" s="619"/>
      <c r="K5" s="247"/>
    </row>
    <row r="6" spans="1:16" x14ac:dyDescent="0.15">
      <c r="A6" s="89"/>
    </row>
    <row r="7" spans="1:16" ht="16" x14ac:dyDescent="0.2">
      <c r="A7" s="248" t="s">
        <v>27</v>
      </c>
      <c r="B7" s="249"/>
      <c r="C7" s="249"/>
      <c r="D7" s="249"/>
      <c r="E7" s="249"/>
      <c r="F7" s="249"/>
      <c r="G7" s="249"/>
      <c r="H7" s="249"/>
      <c r="L7" s="250"/>
    </row>
    <row r="8" spans="1:16" x14ac:dyDescent="0.15">
      <c r="A8" s="6" t="s">
        <v>28</v>
      </c>
      <c r="B8" s="87"/>
      <c r="C8" s="87"/>
      <c r="D8" s="87"/>
      <c r="E8" s="87"/>
      <c r="L8" s="87"/>
      <c r="M8" s="87"/>
      <c r="N8" s="87"/>
      <c r="O8" s="87"/>
      <c r="P8" s="87"/>
    </row>
    <row r="9" spans="1:16" x14ac:dyDescent="0.15">
      <c r="A9" s="6" t="s">
        <v>29</v>
      </c>
      <c r="B9" s="87"/>
      <c r="C9" s="87"/>
      <c r="D9" s="87"/>
      <c r="E9" s="87"/>
      <c r="L9" s="87"/>
      <c r="M9" s="87"/>
      <c r="N9" s="87"/>
      <c r="O9" s="87"/>
      <c r="P9" s="87"/>
    </row>
    <row r="10" spans="1:16" ht="18" customHeight="1" x14ac:dyDescent="0.15">
      <c r="A10" s="251" t="s">
        <v>30</v>
      </c>
      <c r="B10" s="88"/>
      <c r="C10" s="88"/>
      <c r="D10" s="88"/>
      <c r="E10" s="88"/>
      <c r="F10" s="249"/>
    </row>
    <row r="11" spans="1:16" ht="30.75" customHeight="1" x14ac:dyDescent="0.2">
      <c r="A11" s="525" t="s">
        <v>31</v>
      </c>
      <c r="B11" s="87"/>
      <c r="C11" s="87"/>
      <c r="D11" s="87"/>
      <c r="E11" s="87"/>
    </row>
    <row r="12" spans="1:16" ht="41.25" customHeight="1" x14ac:dyDescent="0.15">
      <c r="A12" s="609" t="s">
        <v>32</v>
      </c>
      <c r="B12" s="609"/>
      <c r="C12" s="609"/>
      <c r="D12" s="609"/>
      <c r="E12" s="609"/>
      <c r="F12" s="609"/>
      <c r="G12" s="609"/>
      <c r="H12" s="609"/>
      <c r="I12" s="609"/>
      <c r="J12" s="609"/>
      <c r="K12" s="609"/>
    </row>
    <row r="14" spans="1:16" ht="12.75" customHeight="1" x14ac:dyDescent="0.15">
      <c r="A14" s="252"/>
      <c r="B14" s="253" t="s">
        <v>33</v>
      </c>
      <c r="C14" s="254"/>
      <c r="D14" s="254"/>
      <c r="E14" s="254"/>
      <c r="F14" s="254"/>
      <c r="G14" s="254"/>
      <c r="H14" s="254"/>
      <c r="I14" s="596"/>
      <c r="J14" s="596"/>
      <c r="K14" s="255"/>
    </row>
    <row r="15" spans="1:16" ht="12.75" customHeight="1" x14ac:dyDescent="0.15">
      <c r="A15" s="149"/>
      <c r="D15" s="107"/>
      <c r="I15" s="600" t="s">
        <v>34</v>
      </c>
      <c r="J15" s="600"/>
      <c r="K15" s="256"/>
      <c r="O15" s="107"/>
    </row>
    <row r="16" spans="1:16" ht="12.75" customHeight="1" x14ac:dyDescent="0.15">
      <c r="A16" s="149"/>
      <c r="I16" s="601"/>
      <c r="J16" s="601"/>
      <c r="K16" s="256"/>
    </row>
    <row r="17" spans="1:13" x14ac:dyDescent="0.15">
      <c r="A17" s="149"/>
      <c r="K17" s="256"/>
    </row>
    <row r="18" spans="1:13" ht="14" x14ac:dyDescent="0.15">
      <c r="A18" s="257"/>
      <c r="B18" s="87"/>
      <c r="C18" s="87"/>
      <c r="D18" s="87"/>
      <c r="E18" s="87"/>
      <c r="I18" s="601" t="s">
        <v>35</v>
      </c>
      <c r="J18" s="601"/>
      <c r="K18" s="256"/>
    </row>
    <row r="19" spans="1:13" ht="15.75" customHeight="1" x14ac:dyDescent="0.2">
      <c r="A19" s="258"/>
      <c r="B19" s="87"/>
      <c r="C19" s="87"/>
      <c r="D19" s="87"/>
      <c r="E19" s="87"/>
      <c r="I19" s="87" t="s">
        <v>36</v>
      </c>
      <c r="J19" s="87"/>
      <c r="K19" s="256"/>
    </row>
    <row r="20" spans="1:13" ht="59.25" customHeight="1" x14ac:dyDescent="0.15">
      <c r="A20" s="602"/>
      <c r="B20" s="603"/>
      <c r="C20" s="603"/>
      <c r="D20" s="603"/>
      <c r="E20" s="603"/>
      <c r="F20" s="603"/>
      <c r="G20" s="603"/>
      <c r="H20" s="603"/>
      <c r="I20" s="603"/>
      <c r="J20" s="603"/>
      <c r="K20" s="604"/>
      <c r="M20" s="259"/>
    </row>
    <row r="21" spans="1:13" ht="12" customHeight="1" x14ac:dyDescent="0.15">
      <c r="A21" s="245"/>
      <c r="B21" s="245"/>
      <c r="C21" s="245"/>
      <c r="D21" s="245"/>
      <c r="E21" s="245"/>
      <c r="F21" s="245"/>
      <c r="G21" s="245"/>
      <c r="H21" s="245"/>
      <c r="I21" s="601"/>
      <c r="J21" s="601"/>
      <c r="K21" s="245"/>
      <c r="M21" s="259"/>
    </row>
    <row r="22" spans="1:13" ht="18.75" customHeight="1" x14ac:dyDescent="0.15">
      <c r="A22" s="260"/>
      <c r="B22" s="253" t="s">
        <v>37</v>
      </c>
      <c r="C22" s="261"/>
      <c r="D22" s="261"/>
      <c r="E22" s="261"/>
      <c r="F22" s="261"/>
      <c r="G22" s="261"/>
      <c r="H22" s="261"/>
      <c r="I22" s="262" t="s">
        <v>38</v>
      </c>
      <c r="J22" s="261"/>
      <c r="K22" s="263"/>
      <c r="M22" s="259"/>
    </row>
    <row r="23" spans="1:13" ht="21" customHeight="1" x14ac:dyDescent="0.15">
      <c r="A23" s="264"/>
      <c r="B23" s="245"/>
      <c r="C23" s="245"/>
      <c r="D23" s="245"/>
      <c r="E23" s="245"/>
      <c r="F23" s="245"/>
      <c r="G23" s="245"/>
      <c r="H23" s="245"/>
      <c r="I23" s="265" t="s">
        <v>39</v>
      </c>
      <c r="J23" s="245"/>
      <c r="K23" s="266"/>
      <c r="M23" s="259"/>
    </row>
    <row r="24" spans="1:13" ht="21" customHeight="1" x14ac:dyDescent="0.15">
      <c r="A24" s="264"/>
      <c r="B24" s="245"/>
      <c r="C24" s="245"/>
      <c r="D24" s="245"/>
      <c r="E24" s="245"/>
      <c r="F24" s="245"/>
      <c r="G24" s="245"/>
      <c r="H24" s="245"/>
      <c r="I24" s="267" t="s">
        <v>40</v>
      </c>
      <c r="J24" s="245"/>
      <c r="K24" s="266"/>
      <c r="M24" s="259"/>
    </row>
    <row r="25" spans="1:13" ht="21" customHeight="1" x14ac:dyDescent="0.15">
      <c r="A25" s="264"/>
      <c r="B25" s="245"/>
      <c r="C25" s="245"/>
      <c r="D25" s="245"/>
      <c r="E25" s="245"/>
      <c r="F25" s="245"/>
      <c r="G25" s="245"/>
      <c r="H25" s="245"/>
      <c r="I25" s="589" t="s">
        <v>41</v>
      </c>
      <c r="J25" s="589"/>
      <c r="K25" s="266"/>
      <c r="M25" s="259"/>
    </row>
    <row r="26" spans="1:13" ht="41.25" customHeight="1" x14ac:dyDescent="0.15">
      <c r="A26" s="264"/>
      <c r="B26" s="245"/>
      <c r="C26" s="245"/>
      <c r="D26" s="245"/>
      <c r="E26" s="245"/>
      <c r="F26" s="245"/>
      <c r="G26" s="245"/>
      <c r="H26" s="245"/>
      <c r="I26" s="589"/>
      <c r="J26" s="589"/>
      <c r="K26" s="266"/>
      <c r="M26" s="259"/>
    </row>
    <row r="27" spans="1:13" ht="41.25" customHeight="1" x14ac:dyDescent="0.15">
      <c r="A27" s="264"/>
      <c r="B27" s="245"/>
      <c r="C27" s="245"/>
      <c r="D27" s="245"/>
      <c r="E27" s="245"/>
      <c r="F27" s="245"/>
      <c r="G27" s="245"/>
      <c r="H27" s="245"/>
      <c r="I27" s="605"/>
      <c r="J27" s="605"/>
      <c r="K27" s="266"/>
      <c r="M27" s="259"/>
    </row>
    <row r="28" spans="1:13" ht="41.25" customHeight="1" x14ac:dyDescent="0.15">
      <c r="A28" s="269"/>
      <c r="B28" s="270"/>
      <c r="C28" s="270"/>
      <c r="D28" s="270"/>
      <c r="E28" s="270"/>
      <c r="F28" s="270"/>
      <c r="G28" s="270"/>
      <c r="H28" s="270"/>
      <c r="I28" s="606"/>
      <c r="J28" s="606"/>
      <c r="K28" s="271"/>
      <c r="M28" s="259"/>
    </row>
    <row r="29" spans="1:13" ht="9.75" customHeight="1" x14ac:dyDescent="0.15">
      <c r="A29" s="245"/>
      <c r="B29" s="245"/>
      <c r="C29" s="245"/>
      <c r="D29" s="245"/>
      <c r="E29" s="245"/>
      <c r="F29" s="245"/>
      <c r="G29" s="245"/>
      <c r="H29" s="245"/>
      <c r="I29" s="245"/>
      <c r="J29" s="245"/>
      <c r="K29" s="245"/>
      <c r="M29" s="259"/>
    </row>
    <row r="30" spans="1:13" ht="15" customHeight="1" x14ac:dyDescent="0.15">
      <c r="A30" s="260"/>
      <c r="B30" s="272" t="s">
        <v>42</v>
      </c>
      <c r="C30" s="273"/>
      <c r="D30" s="261"/>
      <c r="E30" s="261"/>
      <c r="F30" s="261"/>
      <c r="G30" s="261"/>
      <c r="H30" s="261"/>
      <c r="I30" s="261"/>
      <c r="J30" s="261"/>
      <c r="K30" s="263"/>
      <c r="M30" s="259"/>
    </row>
    <row r="31" spans="1:13" ht="35.25" customHeight="1" x14ac:dyDescent="0.15">
      <c r="A31" s="264"/>
      <c r="B31" s="245"/>
      <c r="C31" s="245"/>
      <c r="D31" s="245"/>
      <c r="E31" s="245"/>
      <c r="F31" s="245"/>
      <c r="G31" s="245"/>
      <c r="H31" s="245"/>
      <c r="I31" s="245"/>
      <c r="J31" s="245"/>
      <c r="K31" s="266"/>
      <c r="M31" s="259"/>
    </row>
    <row r="32" spans="1:13" ht="41.25" customHeight="1" x14ac:dyDescent="0.15">
      <c r="A32" s="264"/>
      <c r="B32" s="245"/>
      <c r="C32" s="245"/>
      <c r="D32" s="245"/>
      <c r="E32" s="245"/>
      <c r="F32" s="245"/>
      <c r="G32" s="245"/>
      <c r="H32" s="245"/>
      <c r="I32" s="87" t="s">
        <v>43</v>
      </c>
      <c r="J32" s="245"/>
      <c r="K32" s="266"/>
      <c r="M32" s="259"/>
    </row>
    <row r="33" spans="1:13" ht="41.25" customHeight="1" x14ac:dyDescent="0.15">
      <c r="A33" s="264"/>
      <c r="B33" s="245"/>
      <c r="C33" s="245"/>
      <c r="D33" s="245"/>
      <c r="E33" s="245"/>
      <c r="F33" s="245"/>
      <c r="G33" s="245"/>
      <c r="H33" s="245"/>
      <c r="I33" s="594" t="s">
        <v>44</v>
      </c>
      <c r="J33" s="594"/>
      <c r="K33" s="266"/>
      <c r="M33" s="259"/>
    </row>
    <row r="34" spans="1:13" ht="15.75" customHeight="1" x14ac:dyDescent="0.15">
      <c r="A34" s="274"/>
      <c r="B34" s="607" t="s">
        <v>45</v>
      </c>
      <c r="C34" s="607"/>
      <c r="D34" s="607"/>
      <c r="E34" s="607"/>
      <c r="F34" s="607"/>
      <c r="G34" s="607"/>
      <c r="H34" s="607"/>
      <c r="I34" s="607"/>
      <c r="J34" s="607"/>
      <c r="K34" s="608"/>
      <c r="M34" s="259"/>
    </row>
    <row r="35" spans="1:13" ht="10.5" customHeight="1" x14ac:dyDescent="0.15">
      <c r="A35" s="94"/>
      <c r="B35" s="245"/>
      <c r="C35" s="245"/>
      <c r="D35" s="245"/>
      <c r="E35" s="245"/>
      <c r="F35" s="245"/>
      <c r="G35" s="245"/>
      <c r="H35" s="245"/>
      <c r="I35" s="245"/>
      <c r="J35" s="245"/>
      <c r="K35" s="245"/>
      <c r="M35" s="259"/>
    </row>
    <row r="36" spans="1:13" ht="10.5" customHeight="1" x14ac:dyDescent="0.15">
      <c r="A36" s="94"/>
      <c r="B36" s="245"/>
      <c r="C36" s="245"/>
      <c r="D36" s="245"/>
      <c r="E36" s="245"/>
      <c r="F36" s="245"/>
      <c r="G36" s="245"/>
      <c r="H36" s="245"/>
      <c r="I36" s="245"/>
      <c r="J36" s="245"/>
      <c r="K36" s="245"/>
      <c r="M36" s="259"/>
    </row>
    <row r="37" spans="1:13" ht="10.5" customHeight="1" x14ac:dyDescent="0.15">
      <c r="A37" s="94"/>
      <c r="B37" s="245"/>
      <c r="C37" s="245"/>
      <c r="D37" s="245"/>
      <c r="E37" s="245"/>
      <c r="F37" s="245"/>
      <c r="G37" s="245"/>
      <c r="H37" s="245"/>
      <c r="I37" s="245"/>
      <c r="J37" s="245"/>
      <c r="K37" s="245"/>
      <c r="M37" s="259"/>
    </row>
    <row r="38" spans="1:13" ht="27.75" customHeight="1" x14ac:dyDescent="0.2">
      <c r="A38" s="590" t="s">
        <v>46</v>
      </c>
      <c r="B38" s="590"/>
      <c r="C38" s="590"/>
      <c r="D38" s="590"/>
      <c r="E38" s="590"/>
      <c r="F38" s="590"/>
      <c r="G38" s="590"/>
      <c r="H38" s="590"/>
      <c r="I38" s="590"/>
      <c r="J38" s="590"/>
      <c r="K38" s="590"/>
      <c r="M38" s="259"/>
    </row>
    <row r="39" spans="1:13" ht="15.75" customHeight="1" x14ac:dyDescent="0.15">
      <c r="A39" s="284" t="s">
        <v>47</v>
      </c>
      <c r="B39" s="284"/>
      <c r="C39" s="284"/>
      <c r="D39" s="284"/>
      <c r="E39" s="284"/>
      <c r="F39" s="284"/>
      <c r="G39" s="284"/>
      <c r="H39" s="284"/>
      <c r="I39" s="284"/>
      <c r="J39" s="284"/>
      <c r="M39" s="259"/>
    </row>
    <row r="40" spans="1:13" ht="15" customHeight="1" x14ac:dyDescent="0.15">
      <c r="A40" s="6" t="s">
        <v>48</v>
      </c>
      <c r="M40" s="259"/>
    </row>
    <row r="41" spans="1:13" ht="15.75" customHeight="1" x14ac:dyDescent="0.15">
      <c r="A41" s="6" t="s">
        <v>49</v>
      </c>
      <c r="M41" s="259"/>
    </row>
    <row r="42" spans="1:13" ht="55.5" customHeight="1" x14ac:dyDescent="0.15">
      <c r="A42" s="593" t="s">
        <v>50</v>
      </c>
      <c r="B42" s="593"/>
      <c r="C42" s="593"/>
      <c r="D42" s="593"/>
      <c r="E42" s="593"/>
      <c r="F42" s="593"/>
      <c r="G42" s="593"/>
      <c r="H42" s="593"/>
      <c r="I42" s="593"/>
      <c r="J42" s="593"/>
      <c r="K42" s="593"/>
      <c r="M42" s="259"/>
    </row>
    <row r="43" spans="1:13" ht="27.75" customHeight="1" x14ac:dyDescent="0.15">
      <c r="A43" s="593" t="s">
        <v>51</v>
      </c>
      <c r="B43" s="593"/>
      <c r="C43" s="593"/>
      <c r="D43" s="593"/>
      <c r="E43" s="593"/>
      <c r="F43" s="593"/>
      <c r="G43" s="593"/>
      <c r="H43" s="593"/>
      <c r="I43" s="593"/>
      <c r="J43" s="593"/>
      <c r="K43" s="593"/>
      <c r="M43" s="259"/>
    </row>
    <row r="44" spans="1:13" ht="11.25" customHeight="1" x14ac:dyDescent="0.2">
      <c r="A44" s="275"/>
      <c r="B44" s="245"/>
      <c r="C44" s="245"/>
      <c r="D44" s="245"/>
      <c r="E44" s="245"/>
      <c r="F44" s="245"/>
      <c r="G44" s="245"/>
      <c r="H44" s="245"/>
      <c r="I44" s="245"/>
      <c r="J44" s="245"/>
      <c r="K44" s="245"/>
      <c r="M44" s="259"/>
    </row>
    <row r="45" spans="1:13" ht="15.75" customHeight="1" x14ac:dyDescent="0.2">
      <c r="A45" s="402"/>
      <c r="B45" s="592" t="s">
        <v>52</v>
      </c>
      <c r="C45" s="592"/>
      <c r="D45" s="592"/>
      <c r="E45" s="592"/>
      <c r="F45" s="592"/>
      <c r="G45" s="592"/>
      <c r="H45" s="592"/>
      <c r="I45" s="592"/>
      <c r="J45" s="261"/>
      <c r="K45" s="263"/>
      <c r="M45" s="259"/>
    </row>
    <row r="46" spans="1:13" ht="19.5" customHeight="1" x14ac:dyDescent="0.2">
      <c r="A46" s="403"/>
      <c r="B46" s="245"/>
      <c r="C46" s="245"/>
      <c r="D46" s="245"/>
      <c r="E46" s="245"/>
      <c r="F46" s="245"/>
      <c r="G46" s="245"/>
      <c r="H46" s="245"/>
      <c r="I46" s="245"/>
      <c r="J46" s="245"/>
      <c r="K46" s="266"/>
      <c r="M46" s="259"/>
    </row>
    <row r="47" spans="1:13" ht="19.5" customHeight="1" x14ac:dyDescent="0.2">
      <c r="A47" s="403"/>
      <c r="B47" s="245"/>
      <c r="C47" s="245"/>
      <c r="D47" s="245"/>
      <c r="E47" s="245"/>
      <c r="F47" s="245"/>
      <c r="G47" s="245"/>
      <c r="H47" s="245"/>
      <c r="I47" s="245"/>
      <c r="J47" s="245"/>
      <c r="K47" s="266"/>
      <c r="M47" s="259"/>
    </row>
    <row r="48" spans="1:13" ht="16.5" customHeight="1" x14ac:dyDescent="0.2">
      <c r="A48" s="403"/>
      <c r="B48" s="245"/>
      <c r="C48" s="245"/>
      <c r="D48" s="245"/>
      <c r="E48" s="245"/>
      <c r="F48" s="245"/>
      <c r="G48" s="245"/>
      <c r="H48" s="245"/>
      <c r="I48" s="87" t="s">
        <v>53</v>
      </c>
      <c r="J48" s="87"/>
      <c r="K48" s="256"/>
      <c r="M48" s="259"/>
    </row>
    <row r="49" spans="1:20" ht="17.25" customHeight="1" x14ac:dyDescent="0.2">
      <c r="A49" s="403"/>
      <c r="B49" s="245"/>
      <c r="C49" s="245"/>
      <c r="D49" s="245"/>
      <c r="E49" s="245"/>
      <c r="F49" s="245"/>
      <c r="G49" s="245"/>
      <c r="H49" s="245"/>
      <c r="I49" s="87" t="s">
        <v>54</v>
      </c>
      <c r="J49" s="87"/>
      <c r="K49" s="256"/>
      <c r="M49" s="259"/>
    </row>
    <row r="50" spans="1:20" ht="10.5" customHeight="1" x14ac:dyDescent="0.2">
      <c r="A50" s="403"/>
      <c r="B50" s="245"/>
      <c r="C50" s="245"/>
      <c r="D50" s="245"/>
      <c r="E50" s="245"/>
      <c r="F50" s="245"/>
      <c r="G50" s="245"/>
      <c r="H50" s="245"/>
      <c r="K50" s="256"/>
      <c r="M50" s="259"/>
    </row>
    <row r="51" spans="1:20" ht="15.75" customHeight="1" x14ac:dyDescent="0.2">
      <c r="A51" s="403"/>
      <c r="B51" s="245"/>
      <c r="C51" s="245"/>
      <c r="D51" s="245"/>
      <c r="E51" s="245"/>
      <c r="F51" s="245"/>
      <c r="G51" s="245"/>
      <c r="H51" s="245"/>
      <c r="I51" s="87" t="s">
        <v>55</v>
      </c>
      <c r="J51" s="87"/>
      <c r="K51" s="256"/>
      <c r="M51" s="259"/>
    </row>
    <row r="52" spans="1:20" ht="15" customHeight="1" x14ac:dyDescent="0.2">
      <c r="A52" s="403"/>
      <c r="B52" s="245"/>
      <c r="C52" s="245"/>
      <c r="D52" s="245"/>
      <c r="E52" s="245"/>
      <c r="F52" s="245"/>
      <c r="G52" s="245"/>
      <c r="H52" s="245"/>
      <c r="K52" s="256"/>
      <c r="M52" s="259"/>
    </row>
    <row r="53" spans="1:20" ht="15.75" customHeight="1" x14ac:dyDescent="0.2">
      <c r="A53" s="403"/>
      <c r="B53" s="245"/>
      <c r="C53" s="245"/>
      <c r="D53" s="245"/>
      <c r="E53" s="245"/>
      <c r="F53" s="245"/>
      <c r="G53" s="245"/>
      <c r="H53" s="245"/>
      <c r="I53" s="87" t="s">
        <v>56</v>
      </c>
      <c r="J53" s="87"/>
      <c r="K53" s="256"/>
      <c r="M53" s="259"/>
    </row>
    <row r="54" spans="1:20" ht="16.5" customHeight="1" x14ac:dyDescent="0.2">
      <c r="A54" s="404"/>
      <c r="B54" s="270"/>
      <c r="C54" s="270"/>
      <c r="D54" s="270"/>
      <c r="E54" s="270"/>
      <c r="F54" s="270"/>
      <c r="G54" s="270"/>
      <c r="H54" s="270"/>
      <c r="I54" s="292"/>
      <c r="J54" s="292"/>
      <c r="K54" s="287"/>
      <c r="M54" s="259"/>
    </row>
    <row r="55" spans="1:20" ht="36" customHeight="1" x14ac:dyDescent="0.2">
      <c r="A55" s="591" t="s">
        <v>57</v>
      </c>
      <c r="B55" s="591"/>
      <c r="C55" s="591"/>
      <c r="D55" s="591"/>
      <c r="E55" s="591"/>
      <c r="F55" s="591"/>
      <c r="G55" s="591"/>
      <c r="H55" s="591"/>
      <c r="I55" s="591"/>
      <c r="J55" s="591"/>
      <c r="K55" s="591"/>
      <c r="M55" s="259"/>
    </row>
    <row r="56" spans="1:20" ht="31.5" customHeight="1" x14ac:dyDescent="0.15">
      <c r="A56" s="609" t="s">
        <v>58</v>
      </c>
      <c r="B56" s="609"/>
      <c r="C56" s="609"/>
      <c r="D56" s="609"/>
      <c r="E56" s="609"/>
      <c r="F56" s="609"/>
      <c r="G56" s="609"/>
      <c r="H56" s="609"/>
      <c r="I56" s="609"/>
      <c r="J56" s="609"/>
      <c r="K56" s="609"/>
      <c r="M56" s="87"/>
      <c r="T56" s="87"/>
    </row>
    <row r="57" spans="1:20" ht="17.25" customHeight="1" x14ac:dyDescent="0.15">
      <c r="A57" s="276"/>
      <c r="C57" s="277" t="s">
        <v>59</v>
      </c>
      <c r="D57" s="278"/>
      <c r="E57" s="279" t="s">
        <v>60</v>
      </c>
      <c r="F57" s="280"/>
      <c r="G57" s="281"/>
      <c r="H57" s="276"/>
      <c r="I57" s="276"/>
      <c r="J57" s="276"/>
      <c r="K57" s="276"/>
      <c r="M57" s="87"/>
      <c r="T57" s="87"/>
    </row>
    <row r="58" spans="1:20" ht="16.5" customHeight="1" x14ac:dyDescent="0.15">
      <c r="A58" s="276"/>
      <c r="C58" s="277" t="s">
        <v>61</v>
      </c>
      <c r="D58" s="278"/>
      <c r="E58" s="282" t="s">
        <v>62</v>
      </c>
      <c r="F58" s="282"/>
      <c r="G58" s="283"/>
      <c r="H58" s="276"/>
      <c r="I58" s="276"/>
      <c r="J58" s="276"/>
      <c r="K58" s="276"/>
      <c r="M58" s="87"/>
      <c r="T58" s="87"/>
    </row>
    <row r="59" spans="1:20" ht="21.75" customHeight="1" x14ac:dyDescent="0.15">
      <c r="A59" s="6" t="s">
        <v>63</v>
      </c>
      <c r="G59" s="276"/>
      <c r="H59" s="276"/>
      <c r="I59" s="276"/>
      <c r="J59" s="276"/>
      <c r="K59" s="276"/>
      <c r="M59" s="87"/>
      <c r="T59" s="87"/>
    </row>
    <row r="60" spans="1:20" ht="15" customHeight="1" x14ac:dyDescent="0.15">
      <c r="A60" s="6" t="s">
        <v>64</v>
      </c>
      <c r="G60" s="276"/>
      <c r="H60" s="276"/>
      <c r="I60" s="276"/>
      <c r="J60" s="276"/>
      <c r="K60" s="276"/>
      <c r="M60" s="87"/>
      <c r="T60" s="87"/>
    </row>
    <row r="61" spans="1:20" ht="11.25" customHeight="1" x14ac:dyDescent="0.15">
      <c r="A61" s="276"/>
      <c r="G61" s="276"/>
      <c r="H61" s="276"/>
      <c r="I61" s="276"/>
      <c r="J61" s="276"/>
      <c r="K61" s="276"/>
      <c r="M61" s="87"/>
      <c r="T61" s="87"/>
    </row>
    <row r="62" spans="1:20" ht="15.75" customHeight="1" x14ac:dyDescent="0.15">
      <c r="A62" s="587" t="s">
        <v>65</v>
      </c>
      <c r="B62" s="587"/>
      <c r="C62" s="587"/>
      <c r="D62" s="587"/>
      <c r="E62" s="587"/>
      <c r="F62" s="587"/>
      <c r="G62" s="587"/>
      <c r="H62" s="587"/>
      <c r="I62" s="587"/>
      <c r="J62" s="587"/>
      <c r="K62" s="587"/>
      <c r="T62" s="89"/>
    </row>
    <row r="63" spans="1:20" ht="15" customHeight="1" x14ac:dyDescent="0.15">
      <c r="C63" s="597" t="s">
        <v>66</v>
      </c>
      <c r="D63" s="598"/>
      <c r="E63" s="598"/>
      <c r="F63" s="598"/>
      <c r="G63" s="599"/>
      <c r="T63" s="89"/>
    </row>
    <row r="64" spans="1:20" ht="14.25" customHeight="1" x14ac:dyDescent="0.15">
      <c r="A64" s="7"/>
      <c r="C64" s="622" t="s">
        <v>67</v>
      </c>
      <c r="D64" s="623"/>
      <c r="E64" s="623"/>
      <c r="F64" s="623"/>
      <c r="G64" s="624"/>
    </row>
    <row r="65" spans="1:20" ht="9.75" customHeight="1" x14ac:dyDescent="0.15">
      <c r="A65" s="7"/>
      <c r="C65" s="107"/>
      <c r="D65" s="107"/>
      <c r="E65" s="107"/>
      <c r="F65" s="107"/>
      <c r="G65" s="107"/>
    </row>
    <row r="66" spans="1:20" ht="45" customHeight="1" x14ac:dyDescent="0.15">
      <c r="A66" s="607" t="s">
        <v>68</v>
      </c>
      <c r="B66" s="607"/>
      <c r="C66" s="607"/>
      <c r="D66" s="607"/>
      <c r="E66" s="607"/>
      <c r="F66" s="607"/>
      <c r="G66" s="607"/>
      <c r="H66" s="607"/>
      <c r="I66" s="607"/>
      <c r="J66" s="607"/>
      <c r="K66" s="607"/>
    </row>
    <row r="67" spans="1:20" ht="30.75" customHeight="1" x14ac:dyDescent="0.15">
      <c r="A67" s="260"/>
      <c r="B67" s="253" t="s">
        <v>69</v>
      </c>
      <c r="C67" s="261"/>
      <c r="D67" s="261"/>
      <c r="E67" s="261"/>
      <c r="F67" s="261"/>
      <c r="G67" s="261"/>
      <c r="H67" s="261"/>
      <c r="I67" s="87"/>
      <c r="J67" s="261"/>
      <c r="K67" s="263"/>
    </row>
    <row r="68" spans="1:20" ht="42.75" customHeight="1" x14ac:dyDescent="0.15">
      <c r="A68" s="149"/>
      <c r="I68" s="594" t="s">
        <v>70</v>
      </c>
      <c r="J68" s="594"/>
      <c r="K68" s="595"/>
      <c r="M68" s="87"/>
      <c r="T68" s="87"/>
    </row>
    <row r="69" spans="1:20" ht="16.5" customHeight="1" x14ac:dyDescent="0.15">
      <c r="A69" s="149"/>
      <c r="B69" s="246"/>
      <c r="I69" s="265"/>
      <c r="K69" s="256"/>
      <c r="M69" s="87"/>
      <c r="T69" s="87"/>
    </row>
    <row r="70" spans="1:20" x14ac:dyDescent="0.15">
      <c r="A70" s="149"/>
      <c r="I70" s="87" t="s">
        <v>71</v>
      </c>
      <c r="K70" s="256"/>
    </row>
    <row r="71" spans="1:20" x14ac:dyDescent="0.15">
      <c r="A71" s="149"/>
      <c r="I71" s="87" t="s">
        <v>72</v>
      </c>
      <c r="K71" s="256"/>
    </row>
    <row r="72" spans="1:20" x14ac:dyDescent="0.15">
      <c r="A72" s="149"/>
      <c r="I72" s="87" t="s">
        <v>73</v>
      </c>
      <c r="K72" s="256"/>
    </row>
    <row r="73" spans="1:20" x14ac:dyDescent="0.15">
      <c r="A73" s="149"/>
      <c r="I73" s="87" t="s">
        <v>74</v>
      </c>
      <c r="K73" s="256"/>
    </row>
    <row r="74" spans="1:20" ht="13.5" customHeight="1" x14ac:dyDescent="0.15">
      <c r="A74" s="149"/>
      <c r="I74" s="87" t="s">
        <v>75</v>
      </c>
      <c r="K74" s="256"/>
    </row>
    <row r="75" spans="1:20" x14ac:dyDescent="0.15">
      <c r="A75" s="149"/>
      <c r="I75" s="87" t="s">
        <v>76</v>
      </c>
      <c r="K75" s="256"/>
    </row>
    <row r="76" spans="1:20" x14ac:dyDescent="0.15">
      <c r="A76" s="149"/>
      <c r="I76" s="87" t="s">
        <v>77</v>
      </c>
      <c r="K76" s="256"/>
    </row>
    <row r="77" spans="1:20" x14ac:dyDescent="0.15">
      <c r="A77" s="149"/>
      <c r="I77" s="378"/>
      <c r="K77" s="256"/>
    </row>
    <row r="78" spans="1:20" ht="12.75" customHeight="1" x14ac:dyDescent="0.15">
      <c r="A78" s="149"/>
      <c r="I78" s="378" t="s">
        <v>78</v>
      </c>
      <c r="J78" s="87"/>
      <c r="K78" s="256"/>
    </row>
    <row r="79" spans="1:20" x14ac:dyDescent="0.15">
      <c r="A79" s="149"/>
      <c r="I79" s="87" t="s">
        <v>79</v>
      </c>
      <c r="J79" s="87"/>
      <c r="K79" s="256"/>
    </row>
    <row r="80" spans="1:20" x14ac:dyDescent="0.15">
      <c r="A80" s="149"/>
      <c r="I80" s="87" t="s">
        <v>80</v>
      </c>
      <c r="J80" s="87"/>
      <c r="K80" s="256"/>
    </row>
    <row r="81" spans="1:11" x14ac:dyDescent="0.15">
      <c r="A81" s="149"/>
      <c r="I81" s="87" t="s">
        <v>81</v>
      </c>
      <c r="K81" s="256"/>
    </row>
    <row r="82" spans="1:11" x14ac:dyDescent="0.15">
      <c r="A82" s="149"/>
      <c r="I82" s="87"/>
      <c r="K82" s="256"/>
    </row>
    <row r="83" spans="1:11" ht="36" customHeight="1" x14ac:dyDescent="0.15">
      <c r="A83" s="601" t="s">
        <v>82</v>
      </c>
      <c r="B83" s="601"/>
      <c r="C83" s="601"/>
      <c r="D83" s="601"/>
      <c r="E83" s="601"/>
      <c r="F83" s="601"/>
      <c r="G83" s="601"/>
      <c r="H83" s="601"/>
      <c r="I83" s="601"/>
      <c r="J83" s="601"/>
      <c r="K83" s="626"/>
    </row>
    <row r="84" spans="1:11" ht="32.25" customHeight="1" x14ac:dyDescent="0.15">
      <c r="A84" s="587" t="s">
        <v>83</v>
      </c>
      <c r="B84" s="587"/>
      <c r="C84" s="587"/>
      <c r="D84" s="587"/>
      <c r="E84" s="587"/>
      <c r="F84" s="587"/>
      <c r="G84" s="587"/>
      <c r="H84" s="587"/>
      <c r="I84" s="587"/>
      <c r="J84" s="587"/>
      <c r="K84" s="588"/>
    </row>
    <row r="85" spans="1:11" ht="30" customHeight="1" x14ac:dyDescent="0.15">
      <c r="A85" s="587" t="s">
        <v>84</v>
      </c>
      <c r="B85" s="587"/>
      <c r="C85" s="587"/>
      <c r="D85" s="587"/>
      <c r="E85" s="587"/>
      <c r="F85" s="587"/>
      <c r="G85" s="587"/>
      <c r="H85" s="587"/>
      <c r="I85" s="587"/>
      <c r="J85" s="587"/>
      <c r="K85" s="588"/>
    </row>
    <row r="86" spans="1:11" ht="53.25" customHeight="1" x14ac:dyDescent="0.15">
      <c r="A86" s="587" t="s">
        <v>85</v>
      </c>
      <c r="B86" s="587"/>
      <c r="C86" s="587"/>
      <c r="D86" s="587"/>
      <c r="E86" s="587"/>
      <c r="F86" s="587"/>
      <c r="G86" s="587"/>
      <c r="H86" s="587"/>
      <c r="I86" s="587"/>
      <c r="J86" s="587"/>
      <c r="K86" s="588"/>
    </row>
    <row r="87" spans="1:11" ht="60" customHeight="1" x14ac:dyDescent="0.15">
      <c r="A87" s="587" t="s">
        <v>86</v>
      </c>
      <c r="B87" s="587"/>
      <c r="C87" s="587"/>
      <c r="D87" s="587"/>
      <c r="E87" s="587"/>
      <c r="F87" s="587"/>
      <c r="G87" s="587"/>
      <c r="H87" s="587"/>
      <c r="I87" s="587"/>
      <c r="J87" s="587"/>
      <c r="K87" s="588"/>
    </row>
    <row r="88" spans="1:11" ht="93" customHeight="1" x14ac:dyDescent="0.15">
      <c r="A88" s="636" t="s">
        <v>87</v>
      </c>
      <c r="B88" s="587"/>
      <c r="C88" s="587"/>
      <c r="D88" s="587"/>
      <c r="E88" s="587"/>
      <c r="F88" s="587"/>
      <c r="G88" s="587"/>
      <c r="H88" s="587"/>
      <c r="I88" s="587"/>
      <c r="J88" s="587"/>
      <c r="K88" s="588"/>
    </row>
    <row r="89" spans="1:11" ht="19.5" customHeight="1" x14ac:dyDescent="0.15">
      <c r="A89" s="610" t="s">
        <v>88</v>
      </c>
      <c r="B89" s="611"/>
      <c r="C89" s="611"/>
      <c r="D89" s="611"/>
      <c r="E89" s="611"/>
      <c r="F89" s="611"/>
      <c r="G89" s="611"/>
      <c r="H89" s="611"/>
      <c r="I89" s="611"/>
      <c r="J89" s="611"/>
      <c r="K89" s="612"/>
    </row>
    <row r="90" spans="1:11" ht="23.25" customHeight="1" x14ac:dyDescent="0.15">
      <c r="A90" s="149"/>
      <c r="B90" s="291" t="s">
        <v>89</v>
      </c>
      <c r="I90" s="87"/>
      <c r="K90" s="256"/>
    </row>
    <row r="91" spans="1:11" ht="13.5" customHeight="1" x14ac:dyDescent="0.15">
      <c r="A91" s="149" t="s">
        <v>90</v>
      </c>
      <c r="I91" s="87"/>
      <c r="K91" s="256"/>
    </row>
    <row r="92" spans="1:11" ht="9" customHeight="1" x14ac:dyDescent="0.15">
      <c r="A92" s="149"/>
      <c r="I92" s="87"/>
      <c r="K92" s="256"/>
    </row>
    <row r="93" spans="1:11" ht="10.5" customHeight="1" x14ac:dyDescent="0.15">
      <c r="A93" s="149"/>
      <c r="I93" s="87"/>
      <c r="K93" s="256"/>
    </row>
    <row r="94" spans="1:11" ht="13.5" customHeight="1" x14ac:dyDescent="0.15">
      <c r="A94" s="149"/>
      <c r="G94" s="424" t="s">
        <v>91</v>
      </c>
      <c r="H94" s="254"/>
      <c r="I94" s="635" t="s">
        <v>92</v>
      </c>
      <c r="J94" s="635"/>
      <c r="K94" s="425" t="s">
        <v>93</v>
      </c>
    </row>
    <row r="95" spans="1:11" ht="13.5" customHeight="1" x14ac:dyDescent="0.15">
      <c r="A95" s="149"/>
      <c r="G95" s="151"/>
      <c r="H95" s="286"/>
      <c r="I95" s="292"/>
      <c r="J95" s="286"/>
      <c r="K95" s="287"/>
    </row>
    <row r="96" spans="1:11" ht="13.5" customHeight="1" x14ac:dyDescent="0.15">
      <c r="A96" s="149"/>
      <c r="I96" s="87"/>
      <c r="K96" s="256"/>
    </row>
    <row r="97" spans="1:20" ht="13.5" customHeight="1" x14ac:dyDescent="0.15">
      <c r="A97" s="149"/>
      <c r="I97" s="87"/>
      <c r="K97" s="256"/>
    </row>
    <row r="98" spans="1:20" ht="6.75" customHeight="1" x14ac:dyDescent="0.15">
      <c r="A98" s="149"/>
      <c r="I98" s="87"/>
      <c r="K98" s="256"/>
    </row>
    <row r="99" spans="1:20" ht="8.25" customHeight="1" x14ac:dyDescent="0.15">
      <c r="A99" s="149"/>
      <c r="I99" s="87"/>
      <c r="K99" s="256"/>
    </row>
    <row r="100" spans="1:20" ht="36" customHeight="1" x14ac:dyDescent="0.15">
      <c r="A100" s="149"/>
      <c r="I100" s="87"/>
      <c r="K100" s="256"/>
    </row>
    <row r="101" spans="1:20" ht="6" customHeight="1" x14ac:dyDescent="0.15">
      <c r="A101" s="149"/>
      <c r="I101" s="87"/>
      <c r="K101" s="256"/>
    </row>
    <row r="102" spans="1:20" ht="6" customHeight="1" x14ac:dyDescent="0.15">
      <c r="A102" s="149"/>
      <c r="I102" s="87"/>
      <c r="K102" s="256"/>
    </row>
    <row r="103" spans="1:20" ht="6.75" customHeight="1" x14ac:dyDescent="0.15">
      <c r="A103" s="625"/>
      <c r="B103" s="607"/>
      <c r="C103" s="607"/>
      <c r="D103" s="607"/>
      <c r="E103" s="607"/>
      <c r="F103" s="607"/>
      <c r="G103" s="607"/>
      <c r="H103" s="607"/>
      <c r="I103" s="607"/>
      <c r="J103" s="607"/>
      <c r="K103" s="608"/>
    </row>
    <row r="104" spans="1:20" ht="0.75" customHeight="1" x14ac:dyDescent="0.15">
      <c r="A104" s="634" t="s">
        <v>94</v>
      </c>
      <c r="B104" s="634"/>
      <c r="C104" s="634"/>
      <c r="D104" s="634"/>
      <c r="E104" s="634"/>
      <c r="F104" s="634"/>
      <c r="G104" s="634"/>
      <c r="H104" s="634"/>
      <c r="I104" s="634"/>
      <c r="J104" s="634"/>
      <c r="K104" s="634"/>
    </row>
    <row r="105" spans="1:20" ht="10.5" customHeight="1" x14ac:dyDescent="0.15">
      <c r="A105" s="245"/>
      <c r="B105" s="245"/>
      <c r="C105" s="245"/>
      <c r="D105" s="245"/>
      <c r="E105" s="245"/>
      <c r="F105" s="245"/>
      <c r="G105" s="245"/>
      <c r="H105" s="245"/>
      <c r="I105" s="245"/>
      <c r="J105" s="245"/>
      <c r="K105" s="245"/>
      <c r="M105" s="87"/>
      <c r="T105" s="87"/>
    </row>
    <row r="106" spans="1:20" ht="3" customHeight="1" x14ac:dyDescent="0.2">
      <c r="A106" s="275"/>
      <c r="B106" s="245"/>
      <c r="C106" s="245"/>
      <c r="D106" s="245"/>
      <c r="E106" s="245"/>
      <c r="F106" s="245"/>
      <c r="G106" s="245"/>
      <c r="H106" s="245"/>
      <c r="I106" s="245"/>
      <c r="J106" s="245"/>
      <c r="K106" s="245"/>
    </row>
    <row r="107" spans="1:20" ht="7.5" customHeight="1" x14ac:dyDescent="0.15"/>
    <row r="108" spans="1:20" hidden="1" x14ac:dyDescent="0.15"/>
    <row r="109" spans="1:20" ht="14" x14ac:dyDescent="0.15">
      <c r="A109" s="349" t="s">
        <v>95</v>
      </c>
    </row>
    <row r="110" spans="1:20" x14ac:dyDescent="0.15">
      <c r="A110" s="6" t="s">
        <v>96</v>
      </c>
    </row>
    <row r="111" spans="1:20" x14ac:dyDescent="0.15">
      <c r="A111" s="6" t="s">
        <v>97</v>
      </c>
    </row>
    <row r="112" spans="1:20" x14ac:dyDescent="0.15">
      <c r="A112" s="6" t="s">
        <v>98</v>
      </c>
    </row>
    <row r="114" spans="1:20" ht="25.5" customHeight="1" x14ac:dyDescent="0.2">
      <c r="A114" s="525" t="s">
        <v>99</v>
      </c>
    </row>
    <row r="115" spans="1:20" ht="14" x14ac:dyDescent="0.15">
      <c r="A115" s="288" t="s">
        <v>100</v>
      </c>
      <c r="B115" s="286"/>
      <c r="C115" s="286"/>
      <c r="D115" s="286"/>
      <c r="E115" s="286"/>
      <c r="F115" s="286"/>
      <c r="G115" s="286"/>
      <c r="H115" s="286"/>
      <c r="I115" s="286"/>
      <c r="J115" s="286"/>
      <c r="K115" s="286"/>
    </row>
    <row r="116" spans="1:20" x14ac:dyDescent="0.15">
      <c r="A116" s="6" t="s">
        <v>101</v>
      </c>
    </row>
    <row r="117" spans="1:20" x14ac:dyDescent="0.15">
      <c r="A117" s="6" t="s">
        <v>102</v>
      </c>
    </row>
    <row r="118" spans="1:20" ht="19.5" customHeight="1" x14ac:dyDescent="0.15">
      <c r="A118" s="6" t="s">
        <v>103</v>
      </c>
    </row>
    <row r="119" spans="1:20" x14ac:dyDescent="0.15">
      <c r="A119" s="6" t="s">
        <v>104</v>
      </c>
    </row>
    <row r="120" spans="1:20" x14ac:dyDescent="0.15">
      <c r="A120" s="6" t="s">
        <v>105</v>
      </c>
    </row>
    <row r="121" spans="1:20" ht="13.5" customHeight="1" x14ac:dyDescent="0.15">
      <c r="T121" s="87"/>
    </row>
    <row r="122" spans="1:20" ht="15" customHeight="1" x14ac:dyDescent="0.15">
      <c r="A122" s="289" t="s">
        <v>106</v>
      </c>
      <c r="B122" s="284"/>
      <c r="C122" s="284"/>
      <c r="D122" s="284"/>
      <c r="E122" s="284"/>
      <c r="T122" s="87"/>
    </row>
    <row r="123" spans="1:20" x14ac:dyDescent="0.15">
      <c r="A123" s="6" t="s">
        <v>107</v>
      </c>
      <c r="T123" s="87"/>
    </row>
    <row r="124" spans="1:20" x14ac:dyDescent="0.15">
      <c r="A124" s="6" t="s">
        <v>108</v>
      </c>
    </row>
    <row r="125" spans="1:20" x14ac:dyDescent="0.15">
      <c r="A125" s="6" t="s">
        <v>109</v>
      </c>
      <c r="M125" s="246"/>
    </row>
    <row r="126" spans="1:20" x14ac:dyDescent="0.15">
      <c r="A126" s="6" t="s">
        <v>110</v>
      </c>
    </row>
    <row r="127" spans="1:20" x14ac:dyDescent="0.15">
      <c r="A127" s="87"/>
    </row>
    <row r="128" spans="1:20" ht="16.5" customHeight="1" x14ac:dyDescent="0.15">
      <c r="A128" s="289" t="s">
        <v>111</v>
      </c>
      <c r="B128" s="284"/>
      <c r="C128" s="284"/>
      <c r="D128" s="284"/>
      <c r="E128" s="284"/>
    </row>
    <row r="129" spans="1:20" x14ac:dyDescent="0.15">
      <c r="A129" s="6" t="s">
        <v>112</v>
      </c>
    </row>
    <row r="130" spans="1:20" x14ac:dyDescent="0.15">
      <c r="A130" s="6" t="s">
        <v>113</v>
      </c>
    </row>
    <row r="132" spans="1:20" x14ac:dyDescent="0.15">
      <c r="A132" s="252"/>
      <c r="B132" s="253" t="s">
        <v>114</v>
      </c>
      <c r="C132" s="290"/>
      <c r="D132" s="290"/>
      <c r="E132" s="290"/>
      <c r="F132" s="290"/>
      <c r="G132" s="285"/>
      <c r="H132" s="285"/>
      <c r="I132" s="254"/>
      <c r="J132" s="254"/>
      <c r="K132" s="255"/>
    </row>
    <row r="133" spans="1:20" x14ac:dyDescent="0.15">
      <c r="A133" s="149"/>
      <c r="H133" s="87"/>
      <c r="K133" s="256"/>
    </row>
    <row r="134" spans="1:20" x14ac:dyDescent="0.15">
      <c r="A134" s="149"/>
      <c r="H134" s="87" t="s">
        <v>115</v>
      </c>
      <c r="K134" s="256"/>
    </row>
    <row r="135" spans="1:20" x14ac:dyDescent="0.15">
      <c r="A135" s="149"/>
      <c r="H135" s="87" t="s">
        <v>116</v>
      </c>
      <c r="K135" s="256"/>
    </row>
    <row r="136" spans="1:20" x14ac:dyDescent="0.15">
      <c r="A136" s="149"/>
      <c r="H136" s="87" t="s">
        <v>117</v>
      </c>
      <c r="K136" s="256"/>
    </row>
    <row r="137" spans="1:20" x14ac:dyDescent="0.15">
      <c r="A137" s="149"/>
      <c r="H137" s="87" t="s">
        <v>118</v>
      </c>
      <c r="K137" s="256"/>
    </row>
    <row r="138" spans="1:20" x14ac:dyDescent="0.15">
      <c r="A138" s="149"/>
      <c r="H138" s="87"/>
      <c r="K138" s="256"/>
    </row>
    <row r="139" spans="1:20" x14ac:dyDescent="0.15">
      <c r="A139" s="149"/>
      <c r="H139" s="87" t="s">
        <v>119</v>
      </c>
      <c r="K139" s="256"/>
      <c r="T139" s="87"/>
    </row>
    <row r="140" spans="1:20" x14ac:dyDescent="0.15">
      <c r="A140" s="149"/>
      <c r="H140" s="87"/>
      <c r="K140" s="256"/>
      <c r="T140" s="87"/>
    </row>
    <row r="141" spans="1:20" x14ac:dyDescent="0.15">
      <c r="A141" s="149"/>
      <c r="H141" s="87" t="s">
        <v>120</v>
      </c>
      <c r="K141" s="256"/>
      <c r="T141" s="87"/>
    </row>
    <row r="142" spans="1:20" ht="18" customHeight="1" x14ac:dyDescent="0.15">
      <c r="A142" s="149"/>
      <c r="H142" s="87"/>
      <c r="K142" s="256"/>
      <c r="T142" s="87"/>
    </row>
    <row r="143" spans="1:20" ht="30" customHeight="1" x14ac:dyDescent="0.15">
      <c r="A143" s="149"/>
      <c r="K143" s="256"/>
      <c r="T143" s="87"/>
    </row>
    <row r="144" spans="1:20" ht="19.5" customHeight="1" x14ac:dyDescent="0.15">
      <c r="A144" s="151"/>
      <c r="B144" s="286"/>
      <c r="C144" s="286"/>
      <c r="D144" s="286"/>
      <c r="E144" s="286"/>
      <c r="F144" s="286"/>
      <c r="G144" s="286"/>
      <c r="H144" s="286"/>
      <c r="I144" s="286"/>
      <c r="J144" s="286"/>
      <c r="K144" s="287"/>
      <c r="T144" s="87"/>
    </row>
    <row r="145" spans="1:20" x14ac:dyDescent="0.15">
      <c r="A145" s="149"/>
      <c r="K145" s="256"/>
      <c r="T145" s="87"/>
    </row>
    <row r="146" spans="1:20" x14ac:dyDescent="0.15">
      <c r="A146" s="149"/>
      <c r="B146" s="291" t="s">
        <v>121</v>
      </c>
      <c r="C146" s="249"/>
      <c r="D146" s="249"/>
      <c r="E146" s="249"/>
      <c r="F146" s="249"/>
      <c r="G146" s="249"/>
      <c r="K146" s="256"/>
      <c r="T146" s="87"/>
    </row>
    <row r="147" spans="1:20" x14ac:dyDescent="0.15">
      <c r="A147" s="149"/>
      <c r="B147" s="601" t="s">
        <v>122</v>
      </c>
      <c r="C147" s="601"/>
      <c r="D147" s="601"/>
      <c r="E147" s="601"/>
      <c r="F147" s="601"/>
      <c r="G147" s="601"/>
      <c r="H147" s="601"/>
      <c r="I147" s="601"/>
      <c r="J147" s="601"/>
      <c r="K147" s="626"/>
      <c r="T147" s="87"/>
    </row>
    <row r="148" spans="1:20" x14ac:dyDescent="0.15">
      <c r="A148" s="149"/>
      <c r="B148" s="87" t="s">
        <v>123</v>
      </c>
      <c r="K148" s="256"/>
      <c r="T148" s="87"/>
    </row>
    <row r="149" spans="1:20" x14ac:dyDescent="0.15">
      <c r="A149" s="149"/>
      <c r="K149" s="256"/>
      <c r="T149" s="87"/>
    </row>
    <row r="150" spans="1:20" x14ac:dyDescent="0.15">
      <c r="A150" s="149"/>
      <c r="K150" s="256"/>
      <c r="T150" s="87"/>
    </row>
    <row r="151" spans="1:20" x14ac:dyDescent="0.15">
      <c r="A151" s="149"/>
      <c r="K151" s="256"/>
      <c r="T151" s="87"/>
    </row>
    <row r="152" spans="1:20" x14ac:dyDescent="0.15">
      <c r="A152" s="149"/>
      <c r="K152" s="256"/>
      <c r="T152" s="87"/>
    </row>
    <row r="153" spans="1:20" x14ac:dyDescent="0.15">
      <c r="A153" s="149"/>
      <c r="K153" s="256"/>
      <c r="T153" s="87"/>
    </row>
    <row r="154" spans="1:20" x14ac:dyDescent="0.15">
      <c r="A154" s="149"/>
      <c r="K154" s="256"/>
      <c r="T154" s="87"/>
    </row>
    <row r="155" spans="1:20" x14ac:dyDescent="0.15">
      <c r="A155" s="149"/>
      <c r="K155" s="256"/>
      <c r="T155" s="87"/>
    </row>
    <row r="156" spans="1:20" x14ac:dyDescent="0.15">
      <c r="A156" s="149"/>
      <c r="K156" s="256"/>
      <c r="T156" s="87"/>
    </row>
    <row r="157" spans="1:20" x14ac:dyDescent="0.15">
      <c r="A157" s="149"/>
      <c r="K157" s="256"/>
      <c r="T157" s="87"/>
    </row>
    <row r="158" spans="1:20" x14ac:dyDescent="0.15">
      <c r="A158" s="149"/>
      <c r="K158" s="256"/>
      <c r="T158" s="87"/>
    </row>
    <row r="159" spans="1:20" ht="7.5" customHeight="1" x14ac:dyDescent="0.15">
      <c r="A159" s="149"/>
      <c r="K159" s="256"/>
      <c r="T159" s="87"/>
    </row>
    <row r="160" spans="1:20" ht="7.5" customHeight="1" x14ac:dyDescent="0.15">
      <c r="A160" s="149"/>
      <c r="K160" s="256"/>
      <c r="T160" s="87"/>
    </row>
    <row r="161" spans="1:20" ht="15" customHeight="1" x14ac:dyDescent="0.15">
      <c r="A161" s="149"/>
      <c r="K161" s="256"/>
      <c r="T161" s="87"/>
    </row>
    <row r="162" spans="1:20" ht="15" customHeight="1" x14ac:dyDescent="0.15">
      <c r="A162" s="631" t="s">
        <v>124</v>
      </c>
      <c r="B162" s="632"/>
      <c r="C162" s="632"/>
      <c r="D162" s="632"/>
      <c r="E162" s="632"/>
      <c r="F162" s="632"/>
      <c r="G162" s="632"/>
      <c r="H162" s="632"/>
      <c r="I162" s="632"/>
      <c r="J162" s="632"/>
      <c r="K162" s="633"/>
      <c r="T162" s="87"/>
    </row>
    <row r="163" spans="1:20" ht="15" customHeight="1" x14ac:dyDescent="0.15">
      <c r="T163" s="87"/>
    </row>
    <row r="164" spans="1:20" ht="15" customHeight="1" x14ac:dyDescent="0.15">
      <c r="T164" s="87"/>
    </row>
    <row r="165" spans="1:20" ht="15" customHeight="1" x14ac:dyDescent="0.15">
      <c r="T165" s="87"/>
    </row>
    <row r="166" spans="1:20" ht="24.75" customHeight="1" x14ac:dyDescent="0.2">
      <c r="A166" s="525" t="s">
        <v>125</v>
      </c>
      <c r="T166" s="87"/>
    </row>
    <row r="167" spans="1:20" ht="10.5" customHeight="1" x14ac:dyDescent="0.2">
      <c r="A167" s="328"/>
      <c r="B167" s="249"/>
      <c r="C167" s="249"/>
      <c r="D167" s="249"/>
      <c r="T167" s="87"/>
    </row>
    <row r="168" spans="1:20" ht="9" customHeight="1" x14ac:dyDescent="0.15">
      <c r="T168" s="87"/>
    </row>
    <row r="169" spans="1:20" ht="15" customHeight="1" x14ac:dyDescent="0.15">
      <c r="A169" s="284" t="s">
        <v>126</v>
      </c>
      <c r="T169" s="87"/>
    </row>
    <row r="170" spans="1:20" ht="15" customHeight="1" x14ac:dyDescent="0.15">
      <c r="A170" s="6" t="s">
        <v>127</v>
      </c>
      <c r="T170" s="87"/>
    </row>
    <row r="171" spans="1:20" ht="15" customHeight="1" x14ac:dyDescent="0.15">
      <c r="A171" s="6" t="s">
        <v>128</v>
      </c>
      <c r="T171" s="87"/>
    </row>
    <row r="172" spans="1:20" ht="15" customHeight="1" x14ac:dyDescent="0.15">
      <c r="A172" s="6" t="s">
        <v>129</v>
      </c>
      <c r="T172" s="87"/>
    </row>
    <row r="173" spans="1:20" ht="15" customHeight="1" x14ac:dyDescent="0.15">
      <c r="A173" s="88" t="s">
        <v>130</v>
      </c>
      <c r="B173" s="88"/>
      <c r="C173" s="88"/>
      <c r="T173" s="87"/>
    </row>
    <row r="174" spans="1:20" ht="15" customHeight="1" x14ac:dyDescent="0.15">
      <c r="A174" s="6" t="s">
        <v>131</v>
      </c>
      <c r="T174" s="87"/>
    </row>
    <row r="175" spans="1:20" ht="15" customHeight="1" x14ac:dyDescent="0.15">
      <c r="B175" s="303"/>
      <c r="T175" s="87"/>
    </row>
    <row r="176" spans="1:20" ht="15" customHeight="1" x14ac:dyDescent="0.15">
      <c r="A176" s="88" t="s">
        <v>132</v>
      </c>
      <c r="B176" s="88"/>
      <c r="C176" s="88"/>
      <c r="T176" s="87"/>
    </row>
    <row r="177" spans="1:20" ht="15" customHeight="1" x14ac:dyDescent="0.15">
      <c r="A177" s="6" t="s">
        <v>133</v>
      </c>
      <c r="T177" s="87"/>
    </row>
    <row r="178" spans="1:20" ht="15" customHeight="1" x14ac:dyDescent="0.15">
      <c r="A178" s="6" t="s">
        <v>134</v>
      </c>
      <c r="T178" s="87"/>
    </row>
    <row r="179" spans="1:20" ht="15" customHeight="1" x14ac:dyDescent="0.15">
      <c r="T179" s="87"/>
    </row>
    <row r="180" spans="1:20" ht="15" customHeight="1" x14ac:dyDescent="0.15">
      <c r="A180" s="252"/>
      <c r="B180" s="293" t="s">
        <v>135</v>
      </c>
      <c r="C180" s="254"/>
      <c r="D180" s="254"/>
      <c r="E180" s="254"/>
      <c r="F180" s="254"/>
      <c r="G180" s="254"/>
      <c r="H180" s="254"/>
      <c r="I180" s="254"/>
      <c r="J180" s="254"/>
      <c r="K180" s="255"/>
      <c r="T180" s="87"/>
    </row>
    <row r="181" spans="1:20" ht="15" customHeight="1" x14ac:dyDescent="0.15">
      <c r="A181" s="149"/>
      <c r="B181" s="306" t="s">
        <v>136</v>
      </c>
      <c r="K181" s="256"/>
      <c r="T181" s="87"/>
    </row>
    <row r="182" spans="1:20" ht="15" customHeight="1" x14ac:dyDescent="0.15">
      <c r="A182" s="149"/>
      <c r="B182" s="303"/>
      <c r="K182" s="256"/>
      <c r="T182" s="87"/>
    </row>
    <row r="183" spans="1:20" ht="15" customHeight="1" x14ac:dyDescent="0.15">
      <c r="A183" s="149"/>
      <c r="K183" s="256"/>
      <c r="T183" s="87"/>
    </row>
    <row r="184" spans="1:20" ht="15" customHeight="1" x14ac:dyDescent="0.15">
      <c r="A184" s="149"/>
      <c r="K184" s="256"/>
      <c r="T184" s="87"/>
    </row>
    <row r="185" spans="1:20" ht="15" customHeight="1" x14ac:dyDescent="0.15">
      <c r="A185" s="149"/>
      <c r="I185" s="87" t="s">
        <v>137</v>
      </c>
      <c r="K185" s="256"/>
      <c r="T185" s="87"/>
    </row>
    <row r="186" spans="1:20" ht="15" customHeight="1" x14ac:dyDescent="0.15">
      <c r="A186" s="149"/>
      <c r="I186" s="87" t="s">
        <v>118</v>
      </c>
      <c r="K186" s="256"/>
      <c r="T186" s="87"/>
    </row>
    <row r="187" spans="1:20" ht="15" customHeight="1" x14ac:dyDescent="0.15">
      <c r="A187" s="149"/>
      <c r="I187" s="87"/>
      <c r="K187" s="256"/>
      <c r="T187" s="87"/>
    </row>
    <row r="188" spans="1:20" ht="15" customHeight="1" x14ac:dyDescent="0.15">
      <c r="A188" s="149"/>
      <c r="I188" s="87" t="s">
        <v>138</v>
      </c>
      <c r="K188" s="256"/>
      <c r="T188" s="87"/>
    </row>
    <row r="189" spans="1:20" ht="15" customHeight="1" x14ac:dyDescent="0.15">
      <c r="A189" s="149"/>
      <c r="I189" s="87" t="s">
        <v>139</v>
      </c>
      <c r="K189" s="256"/>
      <c r="T189" s="87"/>
    </row>
    <row r="190" spans="1:20" ht="15" customHeight="1" x14ac:dyDescent="0.15">
      <c r="A190" s="149"/>
      <c r="I190" s="87"/>
      <c r="K190" s="256"/>
      <c r="T190" s="87"/>
    </row>
    <row r="191" spans="1:20" ht="15" customHeight="1" x14ac:dyDescent="0.15">
      <c r="A191" s="149"/>
      <c r="I191" s="87" t="s">
        <v>140</v>
      </c>
      <c r="K191" s="256"/>
      <c r="T191" s="87"/>
    </row>
    <row r="192" spans="1:20" ht="15" customHeight="1" x14ac:dyDescent="0.15">
      <c r="A192" s="149"/>
      <c r="I192" s="87" t="s">
        <v>141</v>
      </c>
      <c r="K192" s="256"/>
      <c r="T192" s="87"/>
    </row>
    <row r="193" spans="1:20" ht="15" customHeight="1" x14ac:dyDescent="0.15">
      <c r="A193" s="149"/>
      <c r="I193" s="87" t="s">
        <v>142</v>
      </c>
      <c r="K193" s="256"/>
      <c r="T193" s="87"/>
    </row>
    <row r="194" spans="1:20" ht="15" customHeight="1" x14ac:dyDescent="0.15">
      <c r="A194" s="149"/>
      <c r="K194" s="256"/>
      <c r="T194" s="87"/>
    </row>
    <row r="195" spans="1:20" ht="15" customHeight="1" x14ac:dyDescent="0.15">
      <c r="A195" s="149"/>
      <c r="K195" s="256"/>
      <c r="T195" s="87"/>
    </row>
    <row r="196" spans="1:20" ht="15" customHeight="1" x14ac:dyDescent="0.15">
      <c r="A196" s="294"/>
      <c r="K196" s="256"/>
      <c r="T196" s="87"/>
    </row>
    <row r="197" spans="1:20" ht="15" hidden="1" customHeight="1" x14ac:dyDescent="0.15">
      <c r="A197" s="149"/>
      <c r="K197" s="256"/>
      <c r="T197" s="87"/>
    </row>
    <row r="198" spans="1:20" ht="15" hidden="1" customHeight="1" x14ac:dyDescent="0.15">
      <c r="A198" s="149"/>
      <c r="K198" s="256"/>
      <c r="T198" s="87"/>
    </row>
    <row r="199" spans="1:20" ht="15" hidden="1" customHeight="1" x14ac:dyDescent="0.15">
      <c r="A199" s="149"/>
      <c r="J199" s="268"/>
      <c r="K199" s="305"/>
      <c r="T199" s="87"/>
    </row>
    <row r="200" spans="1:20" ht="15" hidden="1" customHeight="1" x14ac:dyDescent="0.15">
      <c r="A200" s="149"/>
      <c r="J200" s="268"/>
      <c r="K200" s="305"/>
      <c r="T200" s="87"/>
    </row>
    <row r="201" spans="1:20" ht="15" hidden="1" customHeight="1" x14ac:dyDescent="0.15">
      <c r="A201" s="149"/>
      <c r="J201" s="268"/>
      <c r="K201" s="305"/>
      <c r="T201" s="87"/>
    </row>
    <row r="202" spans="1:20" ht="15" hidden="1" customHeight="1" x14ac:dyDescent="0.15">
      <c r="A202" s="149"/>
      <c r="J202" s="268"/>
      <c r="K202" s="305"/>
      <c r="T202" s="87"/>
    </row>
    <row r="203" spans="1:20" ht="15" hidden="1" customHeight="1" x14ac:dyDescent="0.15">
      <c r="A203" s="149"/>
      <c r="J203" s="268"/>
      <c r="K203" s="305"/>
      <c r="T203" s="87"/>
    </row>
    <row r="204" spans="1:20" ht="30.75" hidden="1" customHeight="1" x14ac:dyDescent="0.15">
      <c r="A204" s="149"/>
      <c r="J204" s="268"/>
      <c r="K204" s="305"/>
      <c r="T204" s="87"/>
    </row>
    <row r="205" spans="1:20" ht="15" hidden="1" customHeight="1" x14ac:dyDescent="0.15">
      <c r="A205" s="149"/>
      <c r="J205" s="268"/>
      <c r="K205" s="305"/>
      <c r="T205" s="87"/>
    </row>
    <row r="206" spans="1:20" ht="15" customHeight="1" x14ac:dyDescent="0.15">
      <c r="A206" s="151"/>
      <c r="B206" s="286"/>
      <c r="C206" s="286"/>
      <c r="D206" s="286"/>
      <c r="E206" s="286"/>
      <c r="F206" s="286"/>
      <c r="G206" s="286"/>
      <c r="H206" s="286"/>
      <c r="I206" s="286"/>
      <c r="J206" s="286"/>
      <c r="K206" s="287"/>
      <c r="T206" s="87"/>
    </row>
    <row r="207" spans="1:20" ht="18" hidden="1" customHeight="1" x14ac:dyDescent="0.15">
      <c r="T207" s="87"/>
    </row>
    <row r="208" spans="1:20" ht="4.5" hidden="1" customHeight="1" x14ac:dyDescent="0.15">
      <c r="A208" s="593" t="s">
        <v>143</v>
      </c>
      <c r="B208" s="593"/>
      <c r="C208" s="593"/>
      <c r="D208" s="593"/>
      <c r="E208" s="593"/>
      <c r="F208" s="593"/>
      <c r="G208" s="593"/>
      <c r="H208" s="593"/>
      <c r="I208" s="593"/>
      <c r="J208" s="593"/>
      <c r="K208" s="593"/>
      <c r="T208" s="87"/>
    </row>
    <row r="209" spans="1:20" ht="15" hidden="1" customHeight="1" x14ac:dyDescent="0.15">
      <c r="T209" s="87"/>
    </row>
    <row r="210" spans="1:20" ht="15" hidden="1" customHeight="1" x14ac:dyDescent="0.15">
      <c r="T210" s="87"/>
    </row>
    <row r="211" spans="1:20" ht="15" hidden="1" customHeight="1" x14ac:dyDescent="0.15">
      <c r="T211" s="87"/>
    </row>
    <row r="212" spans="1:20" hidden="1" x14ac:dyDescent="0.15">
      <c r="T212" s="87"/>
    </row>
    <row r="213" spans="1:20" hidden="1" x14ac:dyDescent="0.15"/>
    <row r="214" spans="1:20" ht="6.75" customHeight="1" x14ac:dyDescent="0.15"/>
    <row r="215" spans="1:20" ht="24" customHeight="1" x14ac:dyDescent="0.2">
      <c r="A215" s="525" t="s">
        <v>144</v>
      </c>
    </row>
    <row r="216" spans="1:20" ht="16" x14ac:dyDescent="0.2">
      <c r="A216" s="347" t="s">
        <v>145</v>
      </c>
      <c r="B216" s="347"/>
      <c r="C216" s="347"/>
      <c r="D216" s="347"/>
      <c r="E216" s="347"/>
      <c r="F216" s="347"/>
      <c r="G216" s="347"/>
      <c r="H216" s="347"/>
      <c r="I216" s="348"/>
      <c r="J216" s="348"/>
      <c r="K216" s="348"/>
    </row>
    <row r="217" spans="1:20" ht="16" x14ac:dyDescent="0.2">
      <c r="A217" s="627" t="s">
        <v>146</v>
      </c>
      <c r="B217" s="627"/>
      <c r="C217" s="627"/>
      <c r="D217" s="627"/>
      <c r="E217" s="627"/>
      <c r="F217" s="627"/>
      <c r="G217" s="627"/>
      <c r="H217" s="627"/>
      <c r="I217" s="627"/>
      <c r="J217" s="627"/>
      <c r="K217" s="627"/>
    </row>
    <row r="218" spans="1:20" x14ac:dyDescent="0.15">
      <c r="A218" s="634"/>
      <c r="B218" s="634"/>
      <c r="C218" s="634"/>
      <c r="D218" s="634"/>
      <c r="E218" s="634"/>
      <c r="F218" s="634"/>
      <c r="G218" s="634"/>
      <c r="H218" s="634"/>
      <c r="I218" s="634"/>
      <c r="J218" s="634"/>
      <c r="K218" s="634"/>
    </row>
    <row r="219" spans="1:20" ht="16" x14ac:dyDescent="0.2">
      <c r="A219" s="382"/>
      <c r="B219" s="293" t="s">
        <v>147</v>
      </c>
      <c r="C219" s="382"/>
      <c r="D219" s="382"/>
      <c r="E219" s="382"/>
      <c r="F219" s="382"/>
      <c r="G219" s="382"/>
      <c r="H219" s="382"/>
      <c r="I219" s="382"/>
      <c r="J219" s="382"/>
      <c r="K219" s="382"/>
    </row>
    <row r="220" spans="1:20" ht="16" x14ac:dyDescent="0.2">
      <c r="A220" s="382"/>
      <c r="B220" s="382"/>
      <c r="C220" s="382"/>
      <c r="D220" s="382"/>
      <c r="E220" s="382"/>
      <c r="F220" s="382"/>
      <c r="G220" s="382"/>
      <c r="H220" s="382"/>
      <c r="I220" s="382"/>
      <c r="J220" s="383"/>
      <c r="K220" s="383"/>
    </row>
    <row r="221" spans="1:20" ht="16" x14ac:dyDescent="0.2">
      <c r="A221" s="382"/>
      <c r="B221" s="382"/>
      <c r="C221" s="382"/>
      <c r="D221" s="382"/>
      <c r="E221" s="382"/>
      <c r="F221" s="382"/>
      <c r="G221" s="382"/>
      <c r="H221" s="382"/>
      <c r="I221" s="382"/>
      <c r="J221" s="383"/>
      <c r="K221" s="383"/>
    </row>
    <row r="222" spans="1:20" ht="16" x14ac:dyDescent="0.2">
      <c r="A222" s="382"/>
      <c r="B222" s="382"/>
      <c r="C222" s="382"/>
      <c r="D222" s="382"/>
      <c r="E222" s="382"/>
      <c r="F222" s="382"/>
      <c r="G222" s="382"/>
      <c r="H222" s="382"/>
      <c r="I222" s="382"/>
      <c r="J222" s="383"/>
      <c r="K222" s="383"/>
    </row>
    <row r="223" spans="1:20" ht="16" x14ac:dyDescent="0.2">
      <c r="A223" s="382"/>
      <c r="B223" s="382"/>
      <c r="C223" s="382"/>
      <c r="D223" s="382"/>
      <c r="E223" s="382"/>
      <c r="F223" s="382"/>
      <c r="G223" s="382"/>
      <c r="H223" s="382"/>
      <c r="I223" s="382"/>
      <c r="J223" s="383" t="s">
        <v>148</v>
      </c>
      <c r="K223" s="383"/>
    </row>
    <row r="224" spans="1:20" ht="16" x14ac:dyDescent="0.2">
      <c r="A224" s="382"/>
      <c r="B224" s="382"/>
      <c r="C224" s="382"/>
      <c r="D224" s="382"/>
      <c r="E224" s="382"/>
      <c r="F224" s="382"/>
      <c r="G224" s="382"/>
      <c r="H224" s="382"/>
      <c r="I224" s="382"/>
      <c r="J224" s="383" t="s">
        <v>149</v>
      </c>
      <c r="K224" s="383"/>
    </row>
    <row r="225" spans="1:20" ht="16" x14ac:dyDescent="0.2">
      <c r="A225" s="382"/>
      <c r="B225" s="382"/>
      <c r="C225" s="382"/>
      <c r="D225" s="382"/>
      <c r="E225" s="382"/>
      <c r="F225" s="382"/>
      <c r="G225" s="382"/>
      <c r="H225" s="382"/>
      <c r="I225" s="382"/>
      <c r="J225" s="383" t="s">
        <v>150</v>
      </c>
      <c r="K225" s="383"/>
    </row>
    <row r="226" spans="1:20" ht="16" x14ac:dyDescent="0.2">
      <c r="A226" s="382"/>
      <c r="B226" s="382"/>
      <c r="C226" s="382"/>
      <c r="D226" s="382"/>
      <c r="E226" s="382"/>
      <c r="F226" s="382"/>
      <c r="G226" s="382"/>
      <c r="H226" s="382"/>
      <c r="I226" s="382"/>
      <c r="J226" s="383" t="s">
        <v>151</v>
      </c>
      <c r="K226" s="383"/>
    </row>
    <row r="227" spans="1:20" ht="16" x14ac:dyDescent="0.2">
      <c r="A227" s="382"/>
      <c r="B227" s="382"/>
      <c r="C227" s="382"/>
      <c r="D227" s="382"/>
      <c r="E227" s="382"/>
      <c r="F227" s="382"/>
      <c r="G227" s="382"/>
      <c r="H227" s="382"/>
      <c r="I227" s="382"/>
      <c r="J227" s="383" t="s">
        <v>152</v>
      </c>
      <c r="K227" s="383"/>
    </row>
    <row r="228" spans="1:20" ht="16" x14ac:dyDescent="0.2">
      <c r="A228" s="382"/>
      <c r="B228" s="382"/>
      <c r="C228" s="382"/>
      <c r="D228" s="382"/>
      <c r="E228" s="382"/>
      <c r="F228" s="382"/>
      <c r="G228" s="382"/>
      <c r="H228" s="382"/>
      <c r="I228" s="382"/>
      <c r="J228" s="383"/>
      <c r="K228" s="383"/>
    </row>
    <row r="229" spans="1:20" ht="16" x14ac:dyDescent="0.2">
      <c r="A229" s="382"/>
      <c r="B229" s="382"/>
      <c r="C229" s="382"/>
      <c r="D229" s="382"/>
      <c r="E229" s="382"/>
      <c r="F229" s="382"/>
      <c r="G229" s="382"/>
      <c r="H229" s="382"/>
      <c r="I229" s="382"/>
      <c r="J229" s="383"/>
      <c r="K229" s="383"/>
    </row>
    <row r="230" spans="1:20" ht="16" x14ac:dyDescent="0.2">
      <c r="A230" s="382"/>
      <c r="B230" s="382"/>
      <c r="C230" s="382"/>
      <c r="D230" s="382"/>
      <c r="E230" s="382"/>
      <c r="F230" s="382"/>
      <c r="G230" s="382"/>
      <c r="H230" s="382"/>
      <c r="I230" s="382"/>
      <c r="J230" s="383" t="s">
        <v>153</v>
      </c>
      <c r="K230" s="383"/>
    </row>
    <row r="231" spans="1:20" ht="16" x14ac:dyDescent="0.2">
      <c r="A231" s="382"/>
      <c r="B231" s="382"/>
      <c r="C231" s="382"/>
      <c r="D231" s="382"/>
      <c r="E231" s="382"/>
      <c r="F231" s="382"/>
      <c r="G231" s="382"/>
      <c r="H231" s="382"/>
      <c r="I231" s="382"/>
      <c r="J231" s="383" t="s">
        <v>154</v>
      </c>
      <c r="K231" s="383"/>
    </row>
    <row r="232" spans="1:20" ht="16" x14ac:dyDescent="0.2">
      <c r="A232" s="382"/>
      <c r="B232" s="382"/>
      <c r="C232" s="382"/>
      <c r="D232" s="382"/>
      <c r="E232" s="382"/>
      <c r="F232" s="382"/>
      <c r="G232" s="382"/>
      <c r="H232" s="382"/>
      <c r="I232" s="382"/>
      <c r="J232" s="383" t="s">
        <v>155</v>
      </c>
      <c r="K232" s="383"/>
    </row>
    <row r="233" spans="1:20" ht="16" x14ac:dyDescent="0.2">
      <c r="A233" s="382"/>
      <c r="B233" s="382"/>
      <c r="C233" s="382"/>
      <c r="D233" s="382"/>
      <c r="E233" s="382"/>
      <c r="F233" s="382"/>
      <c r="G233" s="382"/>
      <c r="H233" s="382"/>
      <c r="I233" s="382"/>
      <c r="J233" s="383" t="s">
        <v>156</v>
      </c>
      <c r="K233" s="383"/>
    </row>
    <row r="234" spans="1:20" ht="16" x14ac:dyDescent="0.2">
      <c r="A234" s="382"/>
      <c r="B234" s="382"/>
      <c r="C234" s="382"/>
      <c r="D234" s="382"/>
      <c r="E234" s="382"/>
      <c r="F234" s="382"/>
      <c r="G234" s="382"/>
      <c r="H234" s="382"/>
      <c r="I234" s="382"/>
      <c r="J234" s="383"/>
      <c r="K234" s="383"/>
    </row>
    <row r="235" spans="1:20" ht="16" x14ac:dyDescent="0.2">
      <c r="A235" s="382"/>
      <c r="B235" s="382"/>
      <c r="C235" s="382"/>
      <c r="D235" s="382"/>
      <c r="E235" s="382"/>
      <c r="F235" s="382"/>
      <c r="G235" s="382"/>
      <c r="H235" s="382"/>
      <c r="I235" s="382"/>
      <c r="J235" s="383"/>
      <c r="K235" s="383"/>
    </row>
    <row r="236" spans="1:20" ht="16" hidden="1" x14ac:dyDescent="0.2">
      <c r="A236" s="382"/>
      <c r="B236" s="382"/>
      <c r="C236" s="382"/>
      <c r="D236" s="382"/>
      <c r="E236" s="382"/>
      <c r="F236" s="382"/>
      <c r="G236" s="382"/>
      <c r="H236" s="382"/>
      <c r="I236" s="382"/>
      <c r="J236" s="383"/>
      <c r="K236" s="383"/>
    </row>
    <row r="237" spans="1:20" ht="16.5" hidden="1" customHeight="1" x14ac:dyDescent="0.2">
      <c r="A237" s="382"/>
      <c r="B237" s="382"/>
      <c r="C237" s="382"/>
      <c r="D237" s="382"/>
      <c r="E237" s="382"/>
      <c r="F237" s="382"/>
      <c r="G237" s="382"/>
      <c r="H237" s="382"/>
      <c r="I237" s="382"/>
      <c r="J237" s="383"/>
      <c r="K237" s="383"/>
      <c r="T237" s="87"/>
    </row>
    <row r="238" spans="1:20" ht="27.75" hidden="1" customHeight="1" x14ac:dyDescent="0.2">
      <c r="A238" s="382"/>
      <c r="B238" s="382"/>
      <c r="C238" s="382"/>
      <c r="D238" s="382"/>
      <c r="E238" s="382"/>
      <c r="F238" s="382"/>
      <c r="G238" s="382"/>
      <c r="H238" s="382"/>
      <c r="I238" s="382"/>
      <c r="J238" s="383"/>
      <c r="K238" s="383"/>
      <c r="M238" s="87"/>
    </row>
    <row r="239" spans="1:20" ht="27" customHeight="1" x14ac:dyDescent="0.2">
      <c r="A239" s="382"/>
      <c r="B239" s="382"/>
      <c r="C239" s="382"/>
      <c r="D239" s="382"/>
      <c r="E239" s="382"/>
      <c r="F239" s="382"/>
      <c r="G239" s="382"/>
      <c r="H239" s="382"/>
      <c r="I239" s="382"/>
      <c r="J239" s="382"/>
      <c r="K239" s="382"/>
      <c r="L239" s="87"/>
      <c r="M239" s="87"/>
      <c r="N239" s="87"/>
      <c r="O239" s="87"/>
      <c r="P239" s="87"/>
      <c r="Q239" s="87"/>
      <c r="T239" s="87"/>
    </row>
    <row r="240" spans="1:20" ht="23.25" customHeight="1" x14ac:dyDescent="0.2">
      <c r="A240" s="382" t="s">
        <v>157</v>
      </c>
      <c r="B240" s="382"/>
      <c r="C240" s="382"/>
      <c r="D240" s="382"/>
      <c r="E240" s="382"/>
      <c r="F240" s="382"/>
      <c r="G240" s="382"/>
      <c r="H240" s="382"/>
      <c r="I240" s="382"/>
      <c r="J240" s="382"/>
      <c r="K240" s="382"/>
      <c r="L240" s="87"/>
      <c r="M240" s="87"/>
      <c r="N240" s="87"/>
      <c r="O240" s="87"/>
      <c r="P240" s="87"/>
      <c r="Q240" s="87"/>
      <c r="T240" s="87"/>
    </row>
    <row r="241" spans="1:20" ht="21" customHeight="1" x14ac:dyDescent="0.15">
      <c r="A241" s="289" t="s">
        <v>158</v>
      </c>
      <c r="B241" s="289"/>
      <c r="C241" s="289"/>
      <c r="D241" s="289"/>
      <c r="E241" s="289"/>
      <c r="F241" s="289" t="s">
        <v>159</v>
      </c>
      <c r="G241" s="289"/>
      <c r="H241" s="289"/>
      <c r="I241" s="289"/>
      <c r="J241" s="289"/>
      <c r="K241" s="289"/>
      <c r="L241" s="87"/>
      <c r="M241" s="87"/>
      <c r="N241" s="87"/>
      <c r="O241" s="87"/>
      <c r="P241" s="87"/>
      <c r="Q241" s="87"/>
      <c r="T241" s="87"/>
    </row>
    <row r="242" spans="1:20" ht="51" customHeight="1" x14ac:dyDescent="0.15">
      <c r="A242" s="609" t="s">
        <v>160</v>
      </c>
      <c r="B242" s="609"/>
      <c r="C242" s="609"/>
      <c r="D242" s="609"/>
      <c r="E242" s="609"/>
      <c r="F242" s="609"/>
      <c r="G242" s="609"/>
      <c r="H242" s="609"/>
      <c r="I242" s="609"/>
      <c r="J242" s="609"/>
      <c r="K242" s="609"/>
      <c r="L242" s="87"/>
      <c r="M242" s="87"/>
      <c r="N242" s="87"/>
      <c r="O242" s="87"/>
      <c r="P242" s="87"/>
      <c r="Q242" s="87"/>
      <c r="T242" s="87"/>
    </row>
    <row r="243" spans="1:20" ht="25.5" customHeight="1" x14ac:dyDescent="0.15">
      <c r="A243" s="607" t="s">
        <v>161</v>
      </c>
      <c r="B243" s="607"/>
      <c r="C243" s="607"/>
      <c r="D243" s="607"/>
      <c r="E243" s="607"/>
      <c r="F243" s="607"/>
      <c r="G243" s="607"/>
      <c r="H243" s="607"/>
      <c r="I243" s="607"/>
      <c r="J243" s="607"/>
      <c r="K243" s="607"/>
      <c r="L243" s="87"/>
      <c r="M243" s="87"/>
      <c r="N243" s="87"/>
      <c r="O243" s="87"/>
      <c r="P243" s="87"/>
      <c r="Q243" s="87"/>
      <c r="T243" s="87"/>
    </row>
    <row r="244" spans="1:20" ht="15.75" customHeight="1" x14ac:dyDescent="0.15">
      <c r="A244" s="245"/>
      <c r="B244" s="245"/>
      <c r="C244" s="245"/>
      <c r="D244" s="245"/>
      <c r="E244" s="245"/>
      <c r="F244" s="245"/>
      <c r="G244" s="245"/>
      <c r="H244" s="245"/>
      <c r="I244" s="245"/>
      <c r="J244" s="245"/>
      <c r="K244" s="245"/>
      <c r="L244" s="87"/>
      <c r="M244" s="87"/>
      <c r="N244" s="87"/>
      <c r="O244" s="87"/>
      <c r="P244" s="87"/>
      <c r="Q244" s="87"/>
      <c r="T244" s="87"/>
    </row>
    <row r="245" spans="1:20" ht="15.75" customHeight="1" x14ac:dyDescent="0.15">
      <c r="A245" s="260"/>
      <c r="B245" s="628" t="s">
        <v>162</v>
      </c>
      <c r="C245" s="628"/>
      <c r="D245" s="628"/>
      <c r="E245" s="628"/>
      <c r="F245" s="628"/>
      <c r="G245" s="628"/>
      <c r="H245" s="628"/>
      <c r="I245" s="628"/>
      <c r="J245" s="629" t="s">
        <v>163</v>
      </c>
      <c r="K245" s="630"/>
      <c r="L245" s="87"/>
      <c r="M245" s="87"/>
      <c r="N245" s="87"/>
      <c r="O245" s="87"/>
      <c r="P245" s="87"/>
      <c r="Q245" s="87"/>
      <c r="T245" s="87"/>
    </row>
    <row r="246" spans="1:20" ht="15.75" customHeight="1" x14ac:dyDescent="0.15">
      <c r="A246" s="264"/>
      <c r="B246" s="245"/>
      <c r="C246" s="245"/>
      <c r="D246" s="245"/>
      <c r="E246" s="245"/>
      <c r="F246" s="245"/>
      <c r="G246" s="245"/>
      <c r="H246" s="245"/>
      <c r="I246" s="245"/>
      <c r="J246" s="620" t="s">
        <v>164</v>
      </c>
      <c r="K246" s="621"/>
      <c r="L246" s="87"/>
      <c r="M246" s="87"/>
      <c r="N246" s="87"/>
      <c r="O246" s="87"/>
      <c r="P246" s="87"/>
      <c r="Q246" s="87"/>
      <c r="T246" s="87"/>
    </row>
    <row r="247" spans="1:20" ht="15.75" customHeight="1" x14ac:dyDescent="0.15">
      <c r="A247" s="264"/>
      <c r="B247" s="245"/>
      <c r="C247" s="245"/>
      <c r="D247" s="245"/>
      <c r="E247" s="245"/>
      <c r="F247" s="245"/>
      <c r="G247" s="245"/>
      <c r="H247" s="245"/>
      <c r="I247" s="245"/>
      <c r="J247" s="639" t="s">
        <v>165</v>
      </c>
      <c r="K247" s="640"/>
      <c r="L247" s="87"/>
      <c r="M247" s="87"/>
      <c r="N247" s="87"/>
      <c r="O247" s="87"/>
      <c r="P247" s="87"/>
      <c r="Q247" s="87"/>
      <c r="T247" s="87"/>
    </row>
    <row r="248" spans="1:20" ht="15.75" customHeight="1" x14ac:dyDescent="0.15">
      <c r="A248" s="264"/>
      <c r="B248" s="245"/>
      <c r="C248" s="245"/>
      <c r="D248" s="245"/>
      <c r="E248" s="245"/>
      <c r="F248" s="245"/>
      <c r="G248" s="245"/>
      <c r="H248" s="245"/>
      <c r="I248" s="245"/>
      <c r="J248" s="641"/>
      <c r="K248" s="642"/>
      <c r="L248" s="87"/>
      <c r="M248" s="87"/>
      <c r="N248" s="87"/>
      <c r="O248" s="87"/>
      <c r="P248" s="87"/>
      <c r="Q248" s="87"/>
      <c r="T248" s="87"/>
    </row>
    <row r="249" spans="1:20" ht="15.75" customHeight="1" x14ac:dyDescent="0.15">
      <c r="A249" s="264"/>
      <c r="B249" s="245"/>
      <c r="C249" s="245"/>
      <c r="D249" s="245"/>
      <c r="E249" s="245"/>
      <c r="F249" s="245"/>
      <c r="G249" s="245"/>
      <c r="H249" s="245"/>
      <c r="I249" s="245"/>
      <c r="J249" s="620" t="s">
        <v>166</v>
      </c>
      <c r="K249" s="621"/>
      <c r="L249" s="87"/>
      <c r="M249" s="87"/>
      <c r="N249" s="87"/>
      <c r="O249" s="87"/>
      <c r="P249" s="87"/>
      <c r="Q249" s="87"/>
      <c r="T249" s="87"/>
    </row>
    <row r="250" spans="1:20" ht="12.75" customHeight="1" x14ac:dyDescent="0.15">
      <c r="A250" s="264"/>
      <c r="B250" s="245"/>
      <c r="C250" s="245"/>
      <c r="D250" s="245"/>
      <c r="E250" s="245"/>
      <c r="F250" s="245"/>
      <c r="G250" s="245"/>
      <c r="H250" s="245"/>
      <c r="I250" s="245"/>
      <c r="J250" s="643" t="s">
        <v>167</v>
      </c>
      <c r="K250" s="644"/>
    </row>
    <row r="251" spans="1:20" ht="12.75" customHeight="1" x14ac:dyDescent="0.15">
      <c r="A251" s="264"/>
      <c r="B251" s="245"/>
      <c r="C251" s="245"/>
      <c r="D251" s="245"/>
      <c r="E251" s="245"/>
      <c r="F251" s="245"/>
      <c r="G251" s="245"/>
      <c r="H251" s="245"/>
      <c r="I251" s="245"/>
      <c r="J251" s="639" t="s">
        <v>168</v>
      </c>
      <c r="K251" s="640"/>
    </row>
    <row r="252" spans="1:20" ht="12" customHeight="1" x14ac:dyDescent="0.15">
      <c r="A252" s="264"/>
      <c r="B252" s="245"/>
      <c r="C252" s="245"/>
      <c r="D252" s="245"/>
      <c r="E252" s="245"/>
      <c r="F252" s="245"/>
      <c r="G252" s="245"/>
      <c r="H252" s="245"/>
      <c r="I252" s="245"/>
      <c r="J252" s="641"/>
      <c r="K252" s="642"/>
    </row>
    <row r="253" spans="1:20" ht="15.75" customHeight="1" x14ac:dyDescent="0.15">
      <c r="A253" s="264"/>
      <c r="B253" s="245"/>
      <c r="C253" s="245"/>
      <c r="D253" s="245"/>
      <c r="E253" s="245"/>
      <c r="F253" s="245"/>
      <c r="G253" s="245"/>
      <c r="H253" s="245"/>
      <c r="I253" s="245"/>
      <c r="J253" s="637" t="s">
        <v>169</v>
      </c>
      <c r="K253" s="638"/>
    </row>
    <row r="254" spans="1:20" ht="13.5" customHeight="1" x14ac:dyDescent="0.15">
      <c r="A254" s="149"/>
      <c r="B254" s="87"/>
      <c r="C254" s="87"/>
      <c r="D254" s="87"/>
      <c r="E254" s="87"/>
      <c r="F254" s="87"/>
      <c r="G254" s="87"/>
      <c r="H254" s="87"/>
      <c r="J254" s="645" t="s">
        <v>170</v>
      </c>
      <c r="K254" s="646"/>
      <c r="M254" s="296"/>
    </row>
    <row r="255" spans="1:20" ht="15" customHeight="1" x14ac:dyDescent="0.15">
      <c r="A255" s="151"/>
      <c r="B255" s="292"/>
      <c r="C255" s="292"/>
      <c r="D255" s="292"/>
      <c r="E255" s="292"/>
      <c r="F255" s="292"/>
      <c r="G255" s="292"/>
      <c r="H255" s="292"/>
      <c r="I255" s="286"/>
      <c r="J255" s="286"/>
      <c r="K255" s="287"/>
    </row>
    <row r="256" spans="1:20" ht="15" customHeight="1" x14ac:dyDescent="0.15">
      <c r="A256" s="252"/>
      <c r="B256" s="293" t="s">
        <v>171</v>
      </c>
      <c r="C256" s="262"/>
      <c r="D256" s="262"/>
      <c r="E256" s="262"/>
      <c r="F256" s="262"/>
      <c r="G256" s="262"/>
      <c r="H256" s="262"/>
      <c r="I256" s="254"/>
      <c r="J256" s="254"/>
      <c r="K256" s="255"/>
    </row>
    <row r="257" spans="1:11" ht="15" customHeight="1" x14ac:dyDescent="0.15">
      <c r="A257" s="294"/>
      <c r="B257" s="289"/>
      <c r="C257" s="289"/>
      <c r="D257" s="289"/>
      <c r="E257" s="289"/>
      <c r="F257" s="295"/>
      <c r="G257" s="289"/>
      <c r="H257" s="87"/>
      <c r="I257" s="87"/>
      <c r="K257" s="256"/>
    </row>
    <row r="258" spans="1:11" ht="15" customHeight="1" x14ac:dyDescent="0.15">
      <c r="A258" s="149"/>
      <c r="K258" s="256"/>
    </row>
    <row r="259" spans="1:11" ht="17.25" customHeight="1" x14ac:dyDescent="0.15">
      <c r="A259" s="149"/>
      <c r="J259" s="87" t="s">
        <v>172</v>
      </c>
      <c r="K259" s="256"/>
    </row>
    <row r="260" spans="1:11" ht="15" customHeight="1" x14ac:dyDescent="0.15">
      <c r="A260" s="149"/>
      <c r="J260" s="87" t="s">
        <v>140</v>
      </c>
      <c r="K260" s="256"/>
    </row>
    <row r="261" spans="1:11" ht="15" customHeight="1" x14ac:dyDescent="0.15">
      <c r="A261" s="149"/>
      <c r="J261" s="87" t="s">
        <v>173</v>
      </c>
      <c r="K261" s="256"/>
    </row>
    <row r="262" spans="1:11" ht="11.25" customHeight="1" x14ac:dyDescent="0.15">
      <c r="A262" s="149"/>
      <c r="J262" s="87" t="s">
        <v>174</v>
      </c>
      <c r="K262" s="256"/>
    </row>
    <row r="263" spans="1:11" ht="15" customHeight="1" x14ac:dyDescent="0.15">
      <c r="A263" s="149"/>
      <c r="J263" s="87" t="s">
        <v>175</v>
      </c>
      <c r="K263" s="256"/>
    </row>
    <row r="264" spans="1:11" ht="15" customHeight="1" x14ac:dyDescent="0.15">
      <c r="A264" s="149"/>
      <c r="K264" s="256"/>
    </row>
    <row r="265" spans="1:11" ht="15" customHeight="1" x14ac:dyDescent="0.15">
      <c r="A265" s="151"/>
      <c r="B265" s="286"/>
      <c r="C265" s="286"/>
      <c r="D265" s="286"/>
      <c r="E265" s="286"/>
      <c r="F265" s="286"/>
      <c r="G265" s="286"/>
      <c r="H265" s="286"/>
      <c r="I265" s="286"/>
      <c r="J265" s="286"/>
      <c r="K265" s="287"/>
    </row>
    <row r="266" spans="1:11" ht="15" customHeight="1" x14ac:dyDescent="0.15"/>
    <row r="267" spans="1:11" ht="15" customHeight="1" x14ac:dyDescent="0.15">
      <c r="A267" s="289" t="s">
        <v>176</v>
      </c>
      <c r="B267" s="289"/>
      <c r="C267" s="289"/>
      <c r="D267" s="289"/>
      <c r="E267" s="289"/>
      <c r="F267" s="295" t="s">
        <v>177</v>
      </c>
      <c r="G267" s="289"/>
      <c r="H267" s="87"/>
      <c r="I267" s="87"/>
    </row>
    <row r="268" spans="1:11" ht="15" customHeight="1" x14ac:dyDescent="0.15">
      <c r="A268" s="6" t="s">
        <v>178</v>
      </c>
    </row>
    <row r="269" spans="1:11" ht="15" customHeight="1" x14ac:dyDescent="0.15">
      <c r="A269" s="6" t="s">
        <v>179</v>
      </c>
    </row>
    <row r="270" spans="1:11" ht="15" customHeight="1" x14ac:dyDescent="0.15">
      <c r="A270" s="6" t="s">
        <v>180</v>
      </c>
    </row>
    <row r="271" spans="1:11" ht="15" customHeight="1" x14ac:dyDescent="0.15">
      <c r="A271" s="6" t="s">
        <v>181</v>
      </c>
    </row>
    <row r="272" spans="1:11" ht="15" customHeight="1" x14ac:dyDescent="0.15">
      <c r="A272" s="252"/>
      <c r="B272" s="293" t="s">
        <v>182</v>
      </c>
      <c r="C272" s="254"/>
      <c r="D272" s="254"/>
      <c r="E272" s="254"/>
      <c r="F272" s="254"/>
      <c r="G272" s="254"/>
      <c r="H272" s="254"/>
      <c r="I272" s="254"/>
      <c r="J272" s="254"/>
      <c r="K272" s="255"/>
    </row>
    <row r="273" spans="1:11" ht="15" customHeight="1" x14ac:dyDescent="0.15">
      <c r="A273" s="149"/>
      <c r="I273" s="87" t="s">
        <v>183</v>
      </c>
      <c r="K273" s="256"/>
    </row>
    <row r="274" spans="1:11" ht="15" customHeight="1" x14ac:dyDescent="0.15">
      <c r="A274" s="149"/>
      <c r="I274" s="87" t="s">
        <v>184</v>
      </c>
      <c r="K274" s="256"/>
    </row>
    <row r="275" spans="1:11" ht="15" customHeight="1" x14ac:dyDescent="0.15">
      <c r="A275" s="149"/>
      <c r="I275" s="87" t="s">
        <v>185</v>
      </c>
      <c r="K275" s="256"/>
    </row>
    <row r="276" spans="1:11" ht="15" customHeight="1" x14ac:dyDescent="0.15">
      <c r="A276" s="149"/>
      <c r="I276" s="87" t="s">
        <v>186</v>
      </c>
      <c r="K276" s="256"/>
    </row>
    <row r="277" spans="1:11" ht="15" customHeight="1" x14ac:dyDescent="0.15">
      <c r="A277" s="149"/>
      <c r="I277" s="87" t="s">
        <v>187</v>
      </c>
      <c r="K277" s="256"/>
    </row>
    <row r="278" spans="1:11" ht="18" customHeight="1" x14ac:dyDescent="0.15">
      <c r="A278" s="149"/>
      <c r="I278" s="87"/>
      <c r="K278" s="256"/>
    </row>
    <row r="279" spans="1:11" ht="18" customHeight="1" x14ac:dyDescent="0.15">
      <c r="A279" s="149"/>
      <c r="I279" s="87" t="s">
        <v>188</v>
      </c>
      <c r="K279" s="256"/>
    </row>
    <row r="280" spans="1:11" ht="18" customHeight="1" x14ac:dyDescent="0.15">
      <c r="A280" s="149"/>
      <c r="I280" s="87" t="s">
        <v>189</v>
      </c>
      <c r="K280" s="256"/>
    </row>
    <row r="281" spans="1:11" x14ac:dyDescent="0.15">
      <c r="A281" s="149"/>
      <c r="I281" s="87" t="s">
        <v>190</v>
      </c>
      <c r="K281" s="256"/>
    </row>
    <row r="282" spans="1:11" x14ac:dyDescent="0.15">
      <c r="A282" s="149"/>
      <c r="I282" s="87" t="s">
        <v>191</v>
      </c>
      <c r="K282" s="256"/>
    </row>
    <row r="283" spans="1:11" x14ac:dyDescent="0.15">
      <c r="A283" s="149"/>
      <c r="I283" s="87" t="s">
        <v>192</v>
      </c>
      <c r="K283" s="256"/>
    </row>
    <row r="284" spans="1:11" ht="24" customHeight="1" x14ac:dyDescent="0.15">
      <c r="A284" s="149"/>
      <c r="K284" s="256"/>
    </row>
    <row r="285" spans="1:11" x14ac:dyDescent="0.15">
      <c r="A285" s="151"/>
      <c r="B285" s="286"/>
      <c r="C285" s="286"/>
      <c r="D285" s="286"/>
      <c r="E285" s="286"/>
      <c r="F285" s="286"/>
      <c r="G285" s="286"/>
      <c r="H285" s="286"/>
      <c r="I285" s="286"/>
      <c r="J285" s="286"/>
      <c r="K285" s="287"/>
    </row>
    <row r="288" spans="1:11" x14ac:dyDescent="0.15">
      <c r="A288" s="289" t="s">
        <v>193</v>
      </c>
      <c r="B288" s="284"/>
      <c r="C288" s="284"/>
      <c r="D288" s="284"/>
      <c r="E288" s="284"/>
      <c r="F288" s="295" t="s">
        <v>194</v>
      </c>
      <c r="G288" s="284"/>
      <c r="H288" s="378" t="s">
        <v>195</v>
      </c>
      <c r="I288" s="87"/>
    </row>
    <row r="289" spans="1:14" x14ac:dyDescent="0.15">
      <c r="A289" s="6" t="s">
        <v>196</v>
      </c>
    </row>
    <row r="290" spans="1:14" x14ac:dyDescent="0.15">
      <c r="A290" s="6" t="s">
        <v>197</v>
      </c>
    </row>
    <row r="291" spans="1:14" x14ac:dyDescent="0.15">
      <c r="A291" s="6" t="s">
        <v>198</v>
      </c>
    </row>
    <row r="293" spans="1:14" x14ac:dyDescent="0.15">
      <c r="A293" s="6" t="s">
        <v>199</v>
      </c>
    </row>
    <row r="294" spans="1:14" x14ac:dyDescent="0.15">
      <c r="A294" s="6" t="s">
        <v>200</v>
      </c>
    </row>
    <row r="295" spans="1:14" ht="15.75" customHeight="1" x14ac:dyDescent="0.15">
      <c r="A295" s="6" t="s">
        <v>201</v>
      </c>
    </row>
    <row r="296" spans="1:14" ht="15.75" customHeight="1" x14ac:dyDescent="0.15">
      <c r="A296" s="6" t="s">
        <v>202</v>
      </c>
      <c r="M296" s="87"/>
      <c r="N296" s="87"/>
    </row>
    <row r="297" spans="1:14" ht="15.75" customHeight="1" x14ac:dyDescent="0.15">
      <c r="N297" s="87"/>
    </row>
    <row r="298" spans="1:14" ht="15.75" customHeight="1" x14ac:dyDescent="0.15">
      <c r="N298" s="87"/>
    </row>
    <row r="299" spans="1:14" x14ac:dyDescent="0.15">
      <c r="A299" s="252" t="s">
        <v>136</v>
      </c>
      <c r="B299" s="253" t="s">
        <v>203</v>
      </c>
      <c r="C299" s="285"/>
      <c r="D299" s="285"/>
      <c r="E299" s="285"/>
      <c r="F299" s="285"/>
      <c r="G299" s="285"/>
      <c r="H299" s="254"/>
      <c r="I299" s="254"/>
      <c r="J299" s="254"/>
      <c r="K299" s="255"/>
      <c r="N299" s="87"/>
    </row>
    <row r="300" spans="1:14" ht="13.5" customHeight="1" x14ac:dyDescent="0.15">
      <c r="A300" s="149"/>
      <c r="K300" s="256"/>
    </row>
    <row r="301" spans="1:14" ht="13.5" customHeight="1" x14ac:dyDescent="0.15">
      <c r="A301" s="149"/>
      <c r="H301" s="87" t="s">
        <v>204</v>
      </c>
      <c r="I301" s="87" t="s">
        <v>205</v>
      </c>
      <c r="K301" s="256"/>
    </row>
    <row r="302" spans="1:14" ht="13.5" customHeight="1" x14ac:dyDescent="0.15">
      <c r="A302" s="149"/>
      <c r="I302" s="87" t="s">
        <v>206</v>
      </c>
      <c r="K302" s="256"/>
    </row>
    <row r="303" spans="1:14" ht="13.5" customHeight="1" x14ac:dyDescent="0.15">
      <c r="A303" s="149"/>
      <c r="I303" s="87" t="s">
        <v>207</v>
      </c>
      <c r="K303" s="256"/>
    </row>
    <row r="304" spans="1:14" x14ac:dyDescent="0.15">
      <c r="A304" s="149"/>
      <c r="I304" s="87" t="s">
        <v>208</v>
      </c>
      <c r="J304" s="87"/>
      <c r="K304" s="256"/>
      <c r="N304" s="87"/>
    </row>
    <row r="305" spans="1:14" x14ac:dyDescent="0.15">
      <c r="A305" s="149"/>
      <c r="I305" s="87" t="s">
        <v>209</v>
      </c>
      <c r="J305" s="87"/>
      <c r="K305" s="256"/>
      <c r="N305" s="87"/>
    </row>
    <row r="306" spans="1:14" x14ac:dyDescent="0.15">
      <c r="A306" s="149"/>
      <c r="J306" s="87"/>
      <c r="K306" s="256"/>
      <c r="N306" s="87"/>
    </row>
    <row r="307" spans="1:14" x14ac:dyDescent="0.15">
      <c r="A307" s="149"/>
      <c r="I307" s="297" t="s">
        <v>210</v>
      </c>
      <c r="K307" s="256"/>
      <c r="N307" s="87"/>
    </row>
    <row r="308" spans="1:14" x14ac:dyDescent="0.15">
      <c r="A308" s="149"/>
      <c r="I308" s="297" t="s">
        <v>211</v>
      </c>
      <c r="K308" s="256"/>
      <c r="N308" s="87"/>
    </row>
    <row r="309" spans="1:14" x14ac:dyDescent="0.15">
      <c r="A309" s="149"/>
      <c r="I309" s="297" t="s">
        <v>212</v>
      </c>
      <c r="K309" s="256"/>
      <c r="N309" s="87"/>
    </row>
    <row r="310" spans="1:14" ht="14.25" customHeight="1" x14ac:dyDescent="0.15">
      <c r="A310" s="149"/>
      <c r="I310" s="527" t="s">
        <v>213</v>
      </c>
      <c r="K310" s="256"/>
      <c r="N310" s="87"/>
    </row>
    <row r="311" spans="1:14" x14ac:dyDescent="0.15">
      <c r="A311" s="149"/>
      <c r="I311" s="526" t="s">
        <v>214</v>
      </c>
      <c r="K311" s="256"/>
      <c r="M311" s="87"/>
      <c r="N311" s="87"/>
    </row>
    <row r="312" spans="1:14" x14ac:dyDescent="0.15">
      <c r="A312" s="151"/>
      <c r="B312" s="286"/>
      <c r="C312" s="286"/>
      <c r="D312" s="286"/>
      <c r="E312" s="286"/>
      <c r="F312" s="286"/>
      <c r="G312" s="286"/>
      <c r="H312" s="286"/>
      <c r="I312" s="286"/>
      <c r="J312" s="286"/>
      <c r="K312" s="287"/>
      <c r="N312" s="87"/>
    </row>
    <row r="313" spans="1:14" x14ac:dyDescent="0.15">
      <c r="N313" s="87"/>
    </row>
    <row r="314" spans="1:14" ht="15.75" customHeight="1" x14ac:dyDescent="0.15">
      <c r="A314" s="289" t="s">
        <v>215</v>
      </c>
      <c r="B314" s="284"/>
      <c r="C314" s="284"/>
      <c r="D314" s="284"/>
      <c r="E314" s="284"/>
      <c r="F314" s="295" t="s">
        <v>216</v>
      </c>
      <c r="G314" s="284"/>
      <c r="H314" s="284"/>
      <c r="N314" s="87"/>
    </row>
    <row r="315" spans="1:14" ht="14.25" customHeight="1" x14ac:dyDescent="0.15">
      <c r="A315" s="6" t="s">
        <v>217</v>
      </c>
      <c r="N315" s="87"/>
    </row>
    <row r="316" spans="1:14" x14ac:dyDescent="0.15">
      <c r="A316" s="6" t="s">
        <v>218</v>
      </c>
    </row>
    <row r="317" spans="1:14" x14ac:dyDescent="0.15">
      <c r="A317" s="6" t="s">
        <v>219</v>
      </c>
    </row>
    <row r="318" spans="1:14" x14ac:dyDescent="0.15">
      <c r="A318" s="593"/>
      <c r="B318" s="593"/>
      <c r="C318" s="593"/>
      <c r="D318" s="593"/>
      <c r="E318" s="593"/>
      <c r="F318" s="593"/>
      <c r="G318" s="593"/>
      <c r="H318" s="593"/>
      <c r="I318" s="593"/>
      <c r="J318" s="593"/>
      <c r="K318" s="593"/>
    </row>
    <row r="319" spans="1:14" ht="20" x14ac:dyDescent="0.2">
      <c r="A319" s="525" t="s">
        <v>220</v>
      </c>
    </row>
    <row r="320" spans="1:14" ht="16" x14ac:dyDescent="0.2">
      <c r="A320" s="346" t="s">
        <v>221</v>
      </c>
      <c r="B320" s="286"/>
      <c r="C320" s="286"/>
      <c r="D320" s="286"/>
      <c r="E320" s="286"/>
      <c r="F320" s="286"/>
      <c r="G320" s="286"/>
      <c r="H320" s="286"/>
      <c r="I320" s="286"/>
      <c r="J320" s="286"/>
      <c r="K320" s="286"/>
    </row>
    <row r="321" spans="1:1" x14ac:dyDescent="0.15">
      <c r="A321" s="6" t="s">
        <v>222</v>
      </c>
    </row>
    <row r="322" spans="1:1" x14ac:dyDescent="0.15">
      <c r="A322" s="6" t="s">
        <v>223</v>
      </c>
    </row>
    <row r="323" spans="1:1" x14ac:dyDescent="0.15">
      <c r="A323" s="6" t="s">
        <v>224</v>
      </c>
    </row>
    <row r="324" spans="1:1" x14ac:dyDescent="0.15">
      <c r="A324" s="6" t="s">
        <v>225</v>
      </c>
    </row>
    <row r="325" spans="1:1" x14ac:dyDescent="0.15">
      <c r="A325" s="6" t="s">
        <v>226</v>
      </c>
    </row>
    <row r="327" spans="1:1" x14ac:dyDescent="0.15">
      <c r="A327" s="6" t="s">
        <v>227</v>
      </c>
    </row>
    <row r="328" spans="1:1" x14ac:dyDescent="0.15">
      <c r="A328" s="6" t="s">
        <v>228</v>
      </c>
    </row>
    <row r="329" spans="1:1" x14ac:dyDescent="0.15">
      <c r="A329" s="6" t="s">
        <v>229</v>
      </c>
    </row>
    <row r="330" spans="1:1" x14ac:dyDescent="0.15">
      <c r="A330" s="6" t="s">
        <v>230</v>
      </c>
    </row>
    <row r="332" spans="1:1" x14ac:dyDescent="0.15">
      <c r="A332" s="6" t="s">
        <v>231</v>
      </c>
    </row>
    <row r="333" spans="1:1" x14ac:dyDescent="0.15">
      <c r="A333" s="6" t="s">
        <v>232</v>
      </c>
    </row>
    <row r="334" spans="1:1" x14ac:dyDescent="0.15">
      <c r="A334" s="6" t="s">
        <v>233</v>
      </c>
    </row>
    <row r="335" spans="1:1" x14ac:dyDescent="0.15">
      <c r="A335" s="6" t="s">
        <v>234</v>
      </c>
    </row>
    <row r="337" spans="1:13" x14ac:dyDescent="0.15">
      <c r="A337" s="6" t="s">
        <v>235</v>
      </c>
    </row>
    <row r="338" spans="1:13" x14ac:dyDescent="0.15">
      <c r="A338" s="6" t="s">
        <v>236</v>
      </c>
    </row>
    <row r="339" spans="1:13" ht="13.5" customHeight="1" x14ac:dyDescent="0.15">
      <c r="A339" s="6" t="s">
        <v>237</v>
      </c>
    </row>
    <row r="340" spans="1:13" ht="15.75" customHeight="1" x14ac:dyDescent="0.15">
      <c r="A340" s="6" t="s">
        <v>238</v>
      </c>
    </row>
    <row r="341" spans="1:13" x14ac:dyDescent="0.15">
      <c r="A341" s="6" t="s">
        <v>239</v>
      </c>
    </row>
    <row r="342" spans="1:13" ht="12.75" customHeight="1" x14ac:dyDescent="0.15">
      <c r="M342" s="246"/>
    </row>
    <row r="344" spans="1:13" ht="20" x14ac:dyDescent="0.2">
      <c r="A344" s="525" t="s">
        <v>240</v>
      </c>
    </row>
    <row r="345" spans="1:13" ht="12" customHeight="1" x14ac:dyDescent="0.2">
      <c r="A345" s="328"/>
      <c r="B345" s="249"/>
      <c r="C345" s="249"/>
      <c r="D345" s="249"/>
      <c r="E345" s="249"/>
      <c r="F345" s="249"/>
    </row>
    <row r="346" spans="1:13" x14ac:dyDescent="0.15">
      <c r="A346" s="6" t="s">
        <v>241</v>
      </c>
    </row>
    <row r="347" spans="1:13" x14ac:dyDescent="0.15">
      <c r="A347" s="6" t="s">
        <v>242</v>
      </c>
    </row>
    <row r="348" spans="1:13" x14ac:dyDescent="0.15">
      <c r="A348" s="298" t="s">
        <v>243</v>
      </c>
    </row>
    <row r="350" spans="1:13" x14ac:dyDescent="0.15">
      <c r="A350" s="6" t="s">
        <v>244</v>
      </c>
    </row>
    <row r="351" spans="1:13" x14ac:dyDescent="0.15">
      <c r="A351" s="6" t="s">
        <v>245</v>
      </c>
    </row>
    <row r="352" spans="1:13" x14ac:dyDescent="0.15">
      <c r="A352" s="6" t="s">
        <v>246</v>
      </c>
    </row>
    <row r="353" spans="1:11" x14ac:dyDescent="0.15">
      <c r="A353" s="6" t="s">
        <v>247</v>
      </c>
    </row>
    <row r="354" spans="1:11" x14ac:dyDescent="0.15">
      <c r="A354" s="6" t="s">
        <v>248</v>
      </c>
    </row>
    <row r="355" spans="1:11" x14ac:dyDescent="0.15">
      <c r="A355" s="6" t="s">
        <v>249</v>
      </c>
    </row>
    <row r="357" spans="1:11" ht="16.5" customHeight="1" x14ac:dyDescent="0.15">
      <c r="A357" s="6" t="s">
        <v>250</v>
      </c>
    </row>
    <row r="358" spans="1:11" ht="14.25" customHeight="1" x14ac:dyDescent="0.15">
      <c r="A358" s="6" t="s">
        <v>251</v>
      </c>
    </row>
    <row r="359" spans="1:11" x14ac:dyDescent="0.15">
      <c r="A359" s="6" t="s">
        <v>252</v>
      </c>
    </row>
    <row r="360" spans="1:11" x14ac:dyDescent="0.15">
      <c r="A360" s="6" t="s">
        <v>253</v>
      </c>
      <c r="B360" s="94"/>
    </row>
    <row r="362" spans="1:11" x14ac:dyDescent="0.15">
      <c r="A362" s="252"/>
      <c r="B362" s="293" t="s">
        <v>254</v>
      </c>
      <c r="C362" s="254"/>
      <c r="D362" s="254"/>
      <c r="E362" s="254"/>
      <c r="F362" s="254"/>
      <c r="G362" s="254"/>
      <c r="H362" s="254"/>
      <c r="I362" s="254"/>
      <c r="J362" s="254"/>
      <c r="K362" s="255"/>
    </row>
    <row r="363" spans="1:11" x14ac:dyDescent="0.15">
      <c r="A363" s="149"/>
      <c r="K363" s="256"/>
    </row>
    <row r="364" spans="1:11" x14ac:dyDescent="0.15">
      <c r="A364" s="149"/>
      <c r="I364" s="87" t="s">
        <v>255</v>
      </c>
      <c r="K364" s="256"/>
    </row>
    <row r="365" spans="1:11" x14ac:dyDescent="0.15">
      <c r="A365" s="149"/>
      <c r="I365" s="87" t="s">
        <v>256</v>
      </c>
      <c r="K365" s="256"/>
    </row>
    <row r="366" spans="1:11" x14ac:dyDescent="0.15">
      <c r="A366" s="149"/>
      <c r="I366" s="87" t="s">
        <v>257</v>
      </c>
      <c r="K366" s="256"/>
    </row>
    <row r="367" spans="1:11" x14ac:dyDescent="0.15">
      <c r="A367" s="149"/>
      <c r="I367" s="87" t="s">
        <v>140</v>
      </c>
      <c r="K367" s="256"/>
    </row>
    <row r="368" spans="1:11" x14ac:dyDescent="0.15">
      <c r="A368" s="149"/>
      <c r="K368" s="256"/>
    </row>
    <row r="369" spans="1:11" x14ac:dyDescent="0.15">
      <c r="A369" s="149"/>
      <c r="K369" s="256"/>
    </row>
    <row r="370" spans="1:11" x14ac:dyDescent="0.15">
      <c r="A370" s="149"/>
      <c r="K370" s="256"/>
    </row>
    <row r="371" spans="1:11" x14ac:dyDescent="0.15">
      <c r="A371" s="149"/>
      <c r="K371" s="256"/>
    </row>
    <row r="372" spans="1:11" x14ac:dyDescent="0.15">
      <c r="A372" s="149"/>
      <c r="K372" s="256"/>
    </row>
    <row r="373" spans="1:11" x14ac:dyDescent="0.15">
      <c r="A373" s="149"/>
      <c r="K373" s="256"/>
    </row>
    <row r="374" spans="1:11" x14ac:dyDescent="0.15">
      <c r="A374" s="149"/>
      <c r="K374" s="256"/>
    </row>
    <row r="375" spans="1:11" x14ac:dyDescent="0.15">
      <c r="A375" s="149"/>
      <c r="K375" s="256"/>
    </row>
    <row r="376" spans="1:11" x14ac:dyDescent="0.15">
      <c r="A376" s="149"/>
      <c r="K376" s="256"/>
    </row>
    <row r="377" spans="1:11" x14ac:dyDescent="0.15">
      <c r="A377" s="149"/>
      <c r="I377" s="87" t="s">
        <v>258</v>
      </c>
      <c r="K377" s="256"/>
    </row>
    <row r="378" spans="1:11" x14ac:dyDescent="0.15">
      <c r="A378" s="149"/>
      <c r="I378" s="87" t="s">
        <v>259</v>
      </c>
      <c r="K378" s="256"/>
    </row>
    <row r="379" spans="1:11" x14ac:dyDescent="0.15">
      <c r="A379" s="149"/>
      <c r="I379" s="87" t="s">
        <v>260</v>
      </c>
      <c r="K379" s="256"/>
    </row>
    <row r="380" spans="1:11" x14ac:dyDescent="0.15">
      <c r="A380" s="149"/>
      <c r="I380" s="87" t="s">
        <v>261</v>
      </c>
      <c r="K380" s="256"/>
    </row>
    <row r="381" spans="1:11" x14ac:dyDescent="0.15">
      <c r="A381" s="149"/>
      <c r="I381" s="87" t="s">
        <v>262</v>
      </c>
      <c r="K381" s="256"/>
    </row>
    <row r="382" spans="1:11" x14ac:dyDescent="0.15">
      <c r="A382" s="149"/>
      <c r="I382" s="87"/>
      <c r="K382" s="256"/>
    </row>
    <row r="383" spans="1:11" x14ac:dyDescent="0.15">
      <c r="A383" s="149"/>
      <c r="I383" s="87" t="s">
        <v>263</v>
      </c>
      <c r="K383" s="256"/>
    </row>
    <row r="384" spans="1:11" x14ac:dyDescent="0.15">
      <c r="A384" s="149"/>
      <c r="I384" s="87" t="s">
        <v>264</v>
      </c>
      <c r="K384" s="256"/>
    </row>
    <row r="385" spans="1:11" x14ac:dyDescent="0.15">
      <c r="A385" s="149"/>
      <c r="K385" s="256"/>
    </row>
    <row r="386" spans="1:11" x14ac:dyDescent="0.15">
      <c r="A386" s="149"/>
      <c r="K386" s="256"/>
    </row>
    <row r="387" spans="1:11" x14ac:dyDescent="0.15">
      <c r="A387" s="149"/>
      <c r="K387" s="256"/>
    </row>
    <row r="388" spans="1:11" x14ac:dyDescent="0.15">
      <c r="A388" s="151"/>
      <c r="B388" s="286"/>
      <c r="C388" s="286"/>
      <c r="D388" s="286"/>
      <c r="E388" s="286"/>
      <c r="F388" s="286"/>
      <c r="G388" s="286"/>
      <c r="H388" s="286"/>
      <c r="I388" s="286"/>
      <c r="J388" s="286"/>
      <c r="K388" s="287"/>
    </row>
    <row r="390" spans="1:11" ht="16" x14ac:dyDescent="0.2">
      <c r="A390" s="328" t="s">
        <v>265</v>
      </c>
      <c r="B390" s="329"/>
      <c r="C390" s="329"/>
    </row>
    <row r="391" spans="1:11" x14ac:dyDescent="0.15">
      <c r="A391" s="87" t="s">
        <v>266</v>
      </c>
      <c r="B391" s="87"/>
      <c r="C391" s="87"/>
      <c r="D391" s="87"/>
      <c r="E391" s="87"/>
      <c r="F391" s="87"/>
    </row>
    <row r="392" spans="1:11" x14ac:dyDescent="0.15">
      <c r="A392" s="6" t="s">
        <v>10</v>
      </c>
      <c r="E392" s="89"/>
    </row>
    <row r="393" spans="1:11" x14ac:dyDescent="0.15">
      <c r="A393" s="6" t="s">
        <v>267</v>
      </c>
      <c r="C393" s="244"/>
      <c r="D393" s="244" t="s">
        <v>268</v>
      </c>
      <c r="E393" s="244"/>
      <c r="F393" s="244"/>
    </row>
    <row r="394" spans="1:11" x14ac:dyDescent="0.15">
      <c r="A394" s="6" t="s">
        <v>269</v>
      </c>
      <c r="D394" s="89" t="s">
        <v>270</v>
      </c>
    </row>
    <row r="395" spans="1:11" x14ac:dyDescent="0.15">
      <c r="A395" s="6" t="s">
        <v>271</v>
      </c>
      <c r="C395" s="89"/>
      <c r="D395" s="89" t="s">
        <v>272</v>
      </c>
    </row>
    <row r="397" spans="1:11" x14ac:dyDescent="0.15">
      <c r="A397" s="299" t="s">
        <v>273</v>
      </c>
      <c r="B397" s="262"/>
      <c r="C397" s="262"/>
      <c r="D397" s="262"/>
      <c r="E397" s="254"/>
      <c r="F397" s="255"/>
    </row>
    <row r="398" spans="1:11" x14ac:dyDescent="0.15">
      <c r="A398" s="300" t="str">
        <f>Coverpage!A33</f>
        <v>Version 22.1</v>
      </c>
      <c r="B398" s="292"/>
      <c r="C398" s="292" t="str">
        <f>Coverpage!A34</f>
        <v>Release Date: August 2022</v>
      </c>
      <c r="D398" s="292"/>
      <c r="E398" s="286"/>
      <c r="F398" s="287"/>
    </row>
  </sheetData>
  <sheetProtection formatCells="0" formatColumns="0" formatRows="0"/>
  <mergeCells count="56">
    <mergeCell ref="J253:K253"/>
    <mergeCell ref="A318:K318"/>
    <mergeCell ref="J247:K247"/>
    <mergeCell ref="J248:K248"/>
    <mergeCell ref="J249:K249"/>
    <mergeCell ref="J250:K250"/>
    <mergeCell ref="J251:K251"/>
    <mergeCell ref="J252:K252"/>
    <mergeCell ref="J254:K254"/>
    <mergeCell ref="J246:K246"/>
    <mergeCell ref="C64:G64"/>
    <mergeCell ref="A66:K66"/>
    <mergeCell ref="A103:K103"/>
    <mergeCell ref="B147:K147"/>
    <mergeCell ref="A217:K217"/>
    <mergeCell ref="A242:K242"/>
    <mergeCell ref="A243:K243"/>
    <mergeCell ref="B245:I245"/>
    <mergeCell ref="J245:K245"/>
    <mergeCell ref="A162:K162"/>
    <mergeCell ref="A218:K218"/>
    <mergeCell ref="I94:J94"/>
    <mergeCell ref="A104:K104"/>
    <mergeCell ref="A83:K83"/>
    <mergeCell ref="A88:K88"/>
    <mergeCell ref="A1:K1"/>
    <mergeCell ref="A2:K2"/>
    <mergeCell ref="A4:J4"/>
    <mergeCell ref="A5:J5"/>
    <mergeCell ref="A12:K12"/>
    <mergeCell ref="I14:J14"/>
    <mergeCell ref="A208:K208"/>
    <mergeCell ref="C63:G63"/>
    <mergeCell ref="I15:J15"/>
    <mergeCell ref="I16:J16"/>
    <mergeCell ref="I18:J18"/>
    <mergeCell ref="A20:K20"/>
    <mergeCell ref="I21:J21"/>
    <mergeCell ref="I27:J27"/>
    <mergeCell ref="I28:J28"/>
    <mergeCell ref="I33:J33"/>
    <mergeCell ref="B34:K34"/>
    <mergeCell ref="A56:K56"/>
    <mergeCell ref="A62:K62"/>
    <mergeCell ref="A89:K89"/>
    <mergeCell ref="A85:K85"/>
    <mergeCell ref="A84:K84"/>
    <mergeCell ref="A87:K87"/>
    <mergeCell ref="A86:K86"/>
    <mergeCell ref="I25:J26"/>
    <mergeCell ref="A38:K38"/>
    <mergeCell ref="A55:K55"/>
    <mergeCell ref="B45:I45"/>
    <mergeCell ref="A42:K42"/>
    <mergeCell ref="A43:K43"/>
    <mergeCell ref="I68:K68"/>
  </mergeCells>
  <hyperlinks>
    <hyperlink ref="A5" r:id="rId1" xr:uid="{00000000-0004-0000-0100-000000000000}"/>
    <hyperlink ref="A4:J4" r:id="rId2" display="Montana Public Employees Retirement Administration (MPERA)" xr:uid="{00000000-0004-0000-0100-000002000000}"/>
    <hyperlink ref="I24" r:id="rId3" xr:uid="{00000000-0004-0000-0100-000003000000}"/>
    <hyperlink ref="I15:J15" r:id="rId4" display="Link to the MPERA website" xr:uid="{00000000-0004-0000-0100-000004000000}"/>
    <hyperlink ref="A5:J5" r:id="rId5" display="Home - Montana TRS" xr:uid="{00000000-0004-0000-0100-000005000000}"/>
    <hyperlink ref="D394" r:id="rId6" xr:uid="{00000000-0004-0000-0100-000006000000}"/>
    <hyperlink ref="D393" r:id="rId7" xr:uid="{00000000-0004-0000-0100-000007000000}"/>
    <hyperlink ref="D395" r:id="rId8" xr:uid="{00000000-0004-0000-0100-000008000000}"/>
    <hyperlink ref="A89:K89" location="'GASB85-On-Behalf Revenue'!A1" display="See the On-Behalf Revenue Tab for additional detailed instructions." xr:uid="{7DA97BC4-B4D3-445F-9337-0784CB1F6B84}"/>
  </hyperlinks>
  <printOptions horizontalCentered="1" verticalCentered="1"/>
  <pageMargins left="0.25" right="0.25" top="0.25" bottom="0.25" header="0" footer="0"/>
  <pageSetup scale="96" orientation="portrait" r:id="rId9"/>
  <rowBreaks count="9" manualBreakCount="9">
    <brk id="37" max="10" man="1"/>
    <brk id="54" max="10" man="1"/>
    <brk id="82" max="10" man="1"/>
    <brk id="113" max="10" man="1"/>
    <brk id="165" max="10" man="1"/>
    <brk id="213" max="10" man="1"/>
    <brk id="239" max="10" man="1"/>
    <brk id="287" max="10" man="1"/>
    <brk id="343" max="10" man="1"/>
  </rowBreaks>
  <colBreaks count="2" manualBreakCount="2">
    <brk id="14" max="1048575" man="1"/>
    <brk id="19" max="1048575" man="1"/>
  </colBreaks>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E9C3-EADD-4E2A-8A97-EAEE5D4381FA}">
  <dimension ref="A1:W95"/>
  <sheetViews>
    <sheetView zoomScaleNormal="100" workbookViewId="0">
      <selection activeCell="I34" sqref="I34"/>
    </sheetView>
  </sheetViews>
  <sheetFormatPr baseColWidth="10" defaultColWidth="8.83203125" defaultRowHeight="13" x14ac:dyDescent="0.15"/>
  <cols>
    <col min="2" max="2" width="11" customWidth="1"/>
    <col min="7" max="7" width="12.6640625" customWidth="1"/>
    <col min="10" max="10" width="13.1640625" customWidth="1"/>
    <col min="11" max="11" width="6.5" customWidth="1"/>
    <col min="12" max="12" width="25.6640625" customWidth="1"/>
    <col min="13" max="13" width="10" customWidth="1"/>
    <col min="14" max="15" width="6.83203125" customWidth="1"/>
    <col min="16" max="16" width="14.83203125" customWidth="1"/>
    <col min="17" max="17" width="5.33203125" customWidth="1"/>
    <col min="18" max="18" width="7.5" customWidth="1"/>
    <col min="20" max="20" width="25.1640625" customWidth="1"/>
    <col min="23" max="23" width="4.83203125" customWidth="1"/>
  </cols>
  <sheetData>
    <row r="1" spans="1:23" ht="39" customHeight="1" x14ac:dyDescent="0.2">
      <c r="A1" s="650" t="s">
        <v>274</v>
      </c>
      <c r="B1" s="651"/>
      <c r="C1" s="651"/>
      <c r="D1" s="651"/>
      <c r="E1" s="651"/>
      <c r="F1" s="651"/>
      <c r="G1" s="651"/>
      <c r="H1" s="651"/>
      <c r="I1" s="651"/>
      <c r="J1" s="652"/>
      <c r="K1" s="653" t="s">
        <v>275</v>
      </c>
      <c r="L1" s="654"/>
      <c r="M1" s="654"/>
      <c r="N1" s="654"/>
      <c r="O1" s="654"/>
      <c r="P1" s="655"/>
    </row>
    <row r="2" spans="1:23" x14ac:dyDescent="0.15">
      <c r="A2" s="493" t="s">
        <v>276</v>
      </c>
      <c r="J2" s="470"/>
      <c r="K2" s="468"/>
      <c r="L2" s="1" t="s">
        <v>277</v>
      </c>
      <c r="P2" s="470"/>
    </row>
    <row r="3" spans="1:23" ht="12" customHeight="1" x14ac:dyDescent="0.15">
      <c r="A3" s="492" t="s">
        <v>278</v>
      </c>
      <c r="J3" s="470"/>
      <c r="K3" s="468"/>
      <c r="L3" s="1" t="s">
        <v>279</v>
      </c>
      <c r="P3" s="470"/>
    </row>
    <row r="4" spans="1:23" x14ac:dyDescent="0.15">
      <c r="A4" s="492" t="s">
        <v>280</v>
      </c>
      <c r="J4" s="470"/>
      <c r="K4" s="468"/>
      <c r="L4" s="1" t="s">
        <v>281</v>
      </c>
      <c r="P4" s="470"/>
    </row>
    <row r="5" spans="1:23" x14ac:dyDescent="0.15">
      <c r="A5" s="468" t="s">
        <v>282</v>
      </c>
      <c r="J5" s="470"/>
      <c r="K5" s="468"/>
      <c r="P5" s="470"/>
    </row>
    <row r="6" spans="1:23" x14ac:dyDescent="0.15">
      <c r="A6" s="468" t="s">
        <v>283</v>
      </c>
      <c r="J6" s="470"/>
      <c r="K6" s="468"/>
      <c r="P6" s="470"/>
    </row>
    <row r="7" spans="1:23" x14ac:dyDescent="0.15">
      <c r="A7" s="468" t="s">
        <v>284</v>
      </c>
      <c r="J7" s="470"/>
      <c r="K7" s="468"/>
      <c r="P7" s="470"/>
    </row>
    <row r="8" spans="1:23" x14ac:dyDescent="0.15">
      <c r="A8" s="468" t="s">
        <v>285</v>
      </c>
      <c r="J8" s="470"/>
      <c r="K8" s="468"/>
      <c r="P8" s="470"/>
    </row>
    <row r="9" spans="1:23" x14ac:dyDescent="0.15">
      <c r="A9" s="468" t="s">
        <v>286</v>
      </c>
      <c r="J9" s="470"/>
      <c r="K9" s="468"/>
      <c r="P9" s="470"/>
    </row>
    <row r="10" spans="1:23" x14ac:dyDescent="0.15">
      <c r="A10" s="468" t="s">
        <v>287</v>
      </c>
      <c r="J10" s="470"/>
      <c r="K10" s="468"/>
      <c r="P10" s="470"/>
    </row>
    <row r="11" spans="1:23" x14ac:dyDescent="0.15">
      <c r="A11" s="492" t="s">
        <v>288</v>
      </c>
      <c r="J11" s="470"/>
      <c r="K11" s="468"/>
      <c r="P11" s="470"/>
    </row>
    <row r="12" spans="1:23" ht="14" thickBot="1" x14ac:dyDescent="0.2">
      <c r="A12" s="492" t="s">
        <v>289</v>
      </c>
      <c r="J12" s="470"/>
      <c r="K12" s="471"/>
      <c r="L12" s="473"/>
      <c r="M12" s="473"/>
      <c r="N12" s="473"/>
      <c r="O12" s="473"/>
      <c r="P12" s="476"/>
    </row>
    <row r="13" spans="1:23" ht="24" customHeight="1" thickBot="1" x14ac:dyDescent="0.2">
      <c r="A13" s="493" t="s">
        <v>290</v>
      </c>
      <c r="J13" s="470"/>
    </row>
    <row r="14" spans="1:23" x14ac:dyDescent="0.15">
      <c r="A14" s="468" t="s">
        <v>291</v>
      </c>
      <c r="K14" s="647" t="s">
        <v>292</v>
      </c>
      <c r="L14" s="648"/>
      <c r="M14" s="648"/>
      <c r="N14" s="648"/>
      <c r="O14" s="648"/>
      <c r="P14" s="649"/>
    </row>
    <row r="15" spans="1:23" x14ac:dyDescent="0.15">
      <c r="A15" s="468" t="s">
        <v>293</v>
      </c>
      <c r="K15" s="468"/>
      <c r="L15" s="1" t="s">
        <v>294</v>
      </c>
      <c r="P15" s="470"/>
      <c r="R15" s="18" t="s">
        <v>295</v>
      </c>
      <c r="S15" s="18"/>
      <c r="T15" s="5"/>
      <c r="U15" s="5"/>
      <c r="V15" s="5"/>
      <c r="W15" s="5"/>
    </row>
    <row r="16" spans="1:23" x14ac:dyDescent="0.15">
      <c r="A16" s="468"/>
      <c r="K16" s="468"/>
      <c r="L16" s="1" t="s">
        <v>296</v>
      </c>
      <c r="P16" s="470"/>
      <c r="R16" s="1" t="s">
        <v>297</v>
      </c>
      <c r="S16" s="1" t="s">
        <v>298</v>
      </c>
    </row>
    <row r="17" spans="1:19" x14ac:dyDescent="0.15">
      <c r="A17" s="492" t="s">
        <v>299</v>
      </c>
      <c r="K17" s="468"/>
      <c r="L17" s="1" t="s">
        <v>300</v>
      </c>
      <c r="P17" s="470"/>
      <c r="S17" s="1" t="s">
        <v>301</v>
      </c>
    </row>
    <row r="18" spans="1:19" x14ac:dyDescent="0.15">
      <c r="A18" s="492" t="s">
        <v>302</v>
      </c>
      <c r="K18" s="468"/>
      <c r="L18" s="1" t="s">
        <v>303</v>
      </c>
      <c r="P18" s="470"/>
      <c r="S18" s="1" t="s">
        <v>304</v>
      </c>
    </row>
    <row r="19" spans="1:19" x14ac:dyDescent="0.15">
      <c r="A19" s="492" t="s">
        <v>305</v>
      </c>
      <c r="K19" s="468"/>
      <c r="L19" s="1" t="s">
        <v>306</v>
      </c>
      <c r="P19" s="470"/>
      <c r="S19" s="375" t="s">
        <v>307</v>
      </c>
    </row>
    <row r="20" spans="1:19" x14ac:dyDescent="0.15">
      <c r="A20" s="492"/>
      <c r="K20" s="468"/>
      <c r="P20" s="470"/>
      <c r="R20" s="1" t="s">
        <v>308</v>
      </c>
      <c r="S20" s="1" t="s">
        <v>309</v>
      </c>
    </row>
    <row r="21" spans="1:19" x14ac:dyDescent="0.15">
      <c r="A21" s="492" t="s">
        <v>310</v>
      </c>
      <c r="K21" s="497"/>
      <c r="L21" s="429" t="s">
        <v>311</v>
      </c>
      <c r="M21" s="96"/>
      <c r="N21" s="96"/>
      <c r="O21" s="96"/>
      <c r="P21" s="498"/>
      <c r="S21" s="1" t="s">
        <v>312</v>
      </c>
    </row>
    <row r="22" spans="1:19" x14ac:dyDescent="0.15">
      <c r="A22" s="492" t="s">
        <v>313</v>
      </c>
      <c r="K22" s="499"/>
      <c r="L22" s="18" t="s">
        <v>314</v>
      </c>
      <c r="M22" s="18"/>
      <c r="N22" s="18"/>
      <c r="O22" s="18"/>
      <c r="P22" s="500"/>
      <c r="S22" s="491" t="s">
        <v>315</v>
      </c>
    </row>
    <row r="23" spans="1:19" x14ac:dyDescent="0.15">
      <c r="A23" s="492" t="s">
        <v>316</v>
      </c>
      <c r="K23" s="468"/>
      <c r="L23" s="2"/>
      <c r="M23" s="2" t="s">
        <v>317</v>
      </c>
      <c r="N23" s="2"/>
      <c r="O23" s="2"/>
      <c r="P23" s="501" t="s">
        <v>318</v>
      </c>
      <c r="R23" s="1" t="s">
        <v>319</v>
      </c>
      <c r="S23" s="1" t="s">
        <v>320</v>
      </c>
    </row>
    <row r="24" spans="1:19" x14ac:dyDescent="0.15">
      <c r="A24" s="492"/>
      <c r="K24" s="502"/>
      <c r="L24" s="503" t="s">
        <v>321</v>
      </c>
      <c r="M24" s="95"/>
      <c r="N24" s="95"/>
      <c r="O24" s="95"/>
      <c r="P24" s="504"/>
      <c r="S24" s="1" t="s">
        <v>322</v>
      </c>
    </row>
    <row r="25" spans="1:19" ht="19.5" customHeight="1" x14ac:dyDescent="0.15">
      <c r="A25" s="524" t="s">
        <v>323</v>
      </c>
      <c r="B25" s="102"/>
      <c r="C25" s="102"/>
      <c r="D25" s="102"/>
      <c r="E25" s="102"/>
      <c r="F25" s="102"/>
      <c r="G25" s="102"/>
      <c r="H25" s="102"/>
      <c r="I25" s="102"/>
      <c r="K25" s="505" t="s">
        <v>324</v>
      </c>
      <c r="L25" s="506" t="s">
        <v>325</v>
      </c>
      <c r="M25" s="507">
        <v>0</v>
      </c>
      <c r="N25" s="507">
        <v>0</v>
      </c>
      <c r="O25" s="508"/>
      <c r="P25" s="509"/>
      <c r="S25" s="1" t="s">
        <v>326</v>
      </c>
    </row>
    <row r="26" spans="1:19" x14ac:dyDescent="0.15">
      <c r="A26" s="492" t="s">
        <v>327</v>
      </c>
      <c r="K26" s="510">
        <v>320000</v>
      </c>
      <c r="L26" s="506" t="s">
        <v>328</v>
      </c>
      <c r="M26" s="507">
        <v>0</v>
      </c>
      <c r="N26" s="511"/>
      <c r="O26" s="511"/>
      <c r="P26" s="509"/>
      <c r="S26" s="1" t="s">
        <v>329</v>
      </c>
    </row>
    <row r="27" spans="1:19" x14ac:dyDescent="0.15">
      <c r="A27" s="492"/>
      <c r="K27" s="510">
        <v>330000</v>
      </c>
      <c r="L27" s="506" t="s">
        <v>330</v>
      </c>
      <c r="M27" s="507">
        <v>260000</v>
      </c>
      <c r="N27" s="508"/>
      <c r="O27" s="508"/>
      <c r="P27" s="512" t="s">
        <v>331</v>
      </c>
      <c r="S27" s="1"/>
    </row>
    <row r="28" spans="1:19" x14ac:dyDescent="0.15">
      <c r="A28" s="494" t="s">
        <v>332</v>
      </c>
      <c r="K28" s="510">
        <v>340000</v>
      </c>
      <c r="L28" s="506" t="s">
        <v>333</v>
      </c>
      <c r="M28" s="507">
        <v>0</v>
      </c>
      <c r="N28" s="511"/>
      <c r="O28" s="511"/>
      <c r="P28" s="509"/>
      <c r="R28" s="2" t="s">
        <v>334</v>
      </c>
      <c r="S28" s="1"/>
    </row>
    <row r="29" spans="1:19" x14ac:dyDescent="0.15">
      <c r="A29" s="468"/>
      <c r="K29" s="510">
        <v>350000</v>
      </c>
      <c r="L29" s="506" t="s">
        <v>335</v>
      </c>
      <c r="M29" s="507">
        <v>0</v>
      </c>
      <c r="N29" s="511"/>
      <c r="O29" s="511"/>
      <c r="P29" s="509"/>
      <c r="S29" s="1" t="s">
        <v>336</v>
      </c>
    </row>
    <row r="30" spans="1:19" ht="14" thickBot="1" x14ac:dyDescent="0.2">
      <c r="A30" s="494" t="s">
        <v>337</v>
      </c>
      <c r="K30" s="510"/>
      <c r="L30" s="513" t="s">
        <v>338</v>
      </c>
      <c r="M30" s="426"/>
      <c r="N30" s="426"/>
      <c r="O30" s="426"/>
      <c r="P30" s="514"/>
      <c r="S30" s="1" t="s">
        <v>339</v>
      </c>
    </row>
    <row r="31" spans="1:19" x14ac:dyDescent="0.15">
      <c r="A31" s="494" t="s">
        <v>340</v>
      </c>
      <c r="K31" s="510"/>
      <c r="L31" s="515" t="s">
        <v>341</v>
      </c>
      <c r="M31" s="507">
        <f>SUM(M25:M30)</f>
        <v>260000</v>
      </c>
      <c r="N31" s="507">
        <f>SUM(N25:N30)</f>
        <v>0</v>
      </c>
      <c r="O31" s="507">
        <f>SUM(O25:O30)</f>
        <v>0</v>
      </c>
      <c r="P31" s="516">
        <f>SUM(P25:P30)</f>
        <v>0</v>
      </c>
      <c r="S31" s="1" t="s">
        <v>342</v>
      </c>
    </row>
    <row r="32" spans="1:19" x14ac:dyDescent="0.15">
      <c r="A32" s="494"/>
      <c r="K32" s="517"/>
      <c r="L32" s="95"/>
      <c r="M32" s="507"/>
      <c r="N32" s="507"/>
      <c r="O32" s="507"/>
      <c r="P32" s="516"/>
      <c r="S32" s="1" t="s">
        <v>343</v>
      </c>
    </row>
    <row r="33" spans="1:20" x14ac:dyDescent="0.15">
      <c r="A33" s="495" t="s">
        <v>344</v>
      </c>
      <c r="B33" s="57" t="s">
        <v>345</v>
      </c>
      <c r="C33" s="18" t="s">
        <v>346</v>
      </c>
      <c r="D33" s="18"/>
      <c r="E33" s="18"/>
      <c r="F33" s="18"/>
      <c r="G33" s="18"/>
      <c r="H33" s="18" t="s">
        <v>347</v>
      </c>
      <c r="I33" s="5"/>
      <c r="K33" s="517"/>
      <c r="L33" s="503" t="s">
        <v>348</v>
      </c>
      <c r="M33" s="507"/>
      <c r="N33" s="507"/>
      <c r="O33" s="507"/>
      <c r="P33" s="516"/>
      <c r="S33" s="1" t="s">
        <v>349</v>
      </c>
    </row>
    <row r="34" spans="1:20" x14ac:dyDescent="0.15">
      <c r="A34" s="492" t="s">
        <v>350</v>
      </c>
      <c r="B34" s="54" t="s">
        <v>351</v>
      </c>
      <c r="C34" s="1" t="s">
        <v>352</v>
      </c>
      <c r="H34" s="1" t="s">
        <v>353</v>
      </c>
      <c r="I34" s="1" t="s">
        <v>354</v>
      </c>
      <c r="K34" s="517"/>
      <c r="L34" s="95" t="s">
        <v>355</v>
      </c>
      <c r="M34" s="507"/>
      <c r="N34" s="507"/>
      <c r="O34" s="507"/>
      <c r="P34" s="516"/>
      <c r="S34" s="1" t="s">
        <v>356</v>
      </c>
    </row>
    <row r="35" spans="1:20" x14ac:dyDescent="0.15">
      <c r="A35" s="492" t="s">
        <v>350</v>
      </c>
      <c r="B35">
        <v>336020</v>
      </c>
      <c r="C35" s="1" t="s">
        <v>357</v>
      </c>
      <c r="H35" s="1" t="s">
        <v>353</v>
      </c>
      <c r="I35" s="1" t="s">
        <v>358</v>
      </c>
      <c r="K35" s="510">
        <v>410000</v>
      </c>
      <c r="L35" s="506" t="s">
        <v>359</v>
      </c>
      <c r="M35" s="507">
        <v>50000</v>
      </c>
      <c r="N35" s="511"/>
      <c r="O35" s="511"/>
      <c r="P35" s="512" t="s">
        <v>331</v>
      </c>
      <c r="S35" s="1" t="s">
        <v>360</v>
      </c>
    </row>
    <row r="36" spans="1:20" x14ac:dyDescent="0.15">
      <c r="A36" s="468"/>
      <c r="B36" s="1" t="s">
        <v>361</v>
      </c>
      <c r="K36" s="510">
        <v>420000</v>
      </c>
      <c r="L36" s="506" t="s">
        <v>362</v>
      </c>
      <c r="M36" s="507">
        <v>0</v>
      </c>
      <c r="N36" s="511"/>
      <c r="O36" s="511"/>
      <c r="P36" s="518"/>
      <c r="S36" s="1" t="s">
        <v>363</v>
      </c>
    </row>
    <row r="37" spans="1:20" x14ac:dyDescent="0.15">
      <c r="A37" s="468"/>
      <c r="K37" s="510">
        <v>430000</v>
      </c>
      <c r="L37" s="506" t="s">
        <v>364</v>
      </c>
      <c r="M37" s="507">
        <v>0</v>
      </c>
      <c r="N37" s="511"/>
      <c r="O37" s="511"/>
      <c r="P37" s="518"/>
    </row>
    <row r="38" spans="1:20" x14ac:dyDescent="0.15">
      <c r="A38" s="494" t="s">
        <v>365</v>
      </c>
      <c r="K38" s="510">
        <v>440000</v>
      </c>
      <c r="L38" s="506" t="s">
        <v>366</v>
      </c>
      <c r="M38" s="507">
        <v>0</v>
      </c>
      <c r="N38" s="511"/>
      <c r="O38" s="511"/>
      <c r="P38" s="518"/>
    </row>
    <row r="39" spans="1:20" x14ac:dyDescent="0.15">
      <c r="A39" s="468" t="s">
        <v>367</v>
      </c>
      <c r="K39" s="510"/>
      <c r="L39" s="506" t="s">
        <v>368</v>
      </c>
      <c r="M39" s="507"/>
      <c r="N39" s="511"/>
      <c r="O39" s="511"/>
      <c r="P39" s="518"/>
    </row>
    <row r="40" spans="1:20" ht="14" thickBot="1" x14ac:dyDescent="0.2">
      <c r="A40" s="468" t="s">
        <v>369</v>
      </c>
      <c r="K40" s="510">
        <v>510000</v>
      </c>
      <c r="L40" s="506" t="s">
        <v>370</v>
      </c>
      <c r="M40" s="427">
        <v>0</v>
      </c>
      <c r="N40" s="428"/>
      <c r="O40" s="428"/>
      <c r="P40" s="518"/>
      <c r="R40" s="2"/>
    </row>
    <row r="41" spans="1:20" x14ac:dyDescent="0.15">
      <c r="A41" s="492" t="s">
        <v>371</v>
      </c>
      <c r="K41" s="510"/>
      <c r="L41" s="519" t="s">
        <v>372</v>
      </c>
      <c r="M41" s="507">
        <f>SUM(M34:M40)</f>
        <v>50000</v>
      </c>
      <c r="N41" s="507">
        <f>SUM(N34:N40)</f>
        <v>0</v>
      </c>
      <c r="O41" s="507">
        <f>SUM(O34:O40)</f>
        <v>0</v>
      </c>
      <c r="P41" s="516">
        <f>SUM(P34:P40)</f>
        <v>0</v>
      </c>
      <c r="R41" s="1"/>
    </row>
    <row r="42" spans="1:20" x14ac:dyDescent="0.15">
      <c r="A42" s="492" t="s">
        <v>373</v>
      </c>
      <c r="K42" s="468"/>
      <c r="L42" s="1" t="s">
        <v>374</v>
      </c>
      <c r="P42" s="470"/>
      <c r="R42" s="1"/>
    </row>
    <row r="43" spans="1:20" ht="12.75" customHeight="1" x14ac:dyDescent="0.15">
      <c r="A43" s="492" t="s">
        <v>375</v>
      </c>
      <c r="K43" s="494"/>
      <c r="L43" s="1" t="s">
        <v>376</v>
      </c>
      <c r="P43" s="470"/>
      <c r="R43" s="1"/>
    </row>
    <row r="44" spans="1:20" x14ac:dyDescent="0.15">
      <c r="A44" s="492"/>
      <c r="K44" s="492"/>
      <c r="L44" s="1" t="s">
        <v>377</v>
      </c>
      <c r="P44" s="470"/>
      <c r="R44" s="1"/>
    </row>
    <row r="45" spans="1:20" ht="18" customHeight="1" thickBot="1" x14ac:dyDescent="0.2">
      <c r="A45" s="496" t="s">
        <v>378</v>
      </c>
      <c r="B45" s="473"/>
      <c r="C45" s="473"/>
      <c r="D45" s="473"/>
      <c r="E45" s="473"/>
      <c r="F45" s="473"/>
      <c r="G45" s="473"/>
      <c r="H45" s="473"/>
      <c r="I45" s="473"/>
      <c r="J45" s="473"/>
      <c r="K45" s="468"/>
      <c r="L45" s="482" t="s">
        <v>379</v>
      </c>
      <c r="P45" s="470"/>
    </row>
    <row r="46" spans="1:20" ht="18.75" customHeight="1" thickBot="1" x14ac:dyDescent="0.2">
      <c r="A46" s="2"/>
      <c r="K46" s="471"/>
      <c r="L46" s="482"/>
      <c r="M46" s="473"/>
      <c r="N46" s="473"/>
      <c r="O46" s="473"/>
      <c r="P46" s="476"/>
      <c r="R46" s="1"/>
    </row>
    <row r="47" spans="1:20" x14ac:dyDescent="0.15">
      <c r="A47" s="2" t="s">
        <v>380</v>
      </c>
      <c r="B47" s="2" t="s">
        <v>381</v>
      </c>
      <c r="L47" s="1"/>
      <c r="R47" s="2"/>
    </row>
    <row r="48" spans="1:20" ht="14" thickBot="1" x14ac:dyDescent="0.2">
      <c r="A48" s="2" t="s">
        <v>297</v>
      </c>
      <c r="B48" s="1" t="s">
        <v>382</v>
      </c>
      <c r="L48" s="1"/>
      <c r="R48" s="1"/>
      <c r="T48" s="1"/>
    </row>
    <row r="49" spans="1:22" x14ac:dyDescent="0.15">
      <c r="A49" s="2"/>
      <c r="K49" s="647" t="s">
        <v>383</v>
      </c>
      <c r="L49" s="648"/>
      <c r="M49" s="648"/>
      <c r="N49" s="648"/>
      <c r="O49" s="648"/>
      <c r="P49" s="649"/>
      <c r="R49" s="1"/>
      <c r="T49" s="1"/>
    </row>
    <row r="50" spans="1:22" x14ac:dyDescent="0.15">
      <c r="A50" s="2" t="s">
        <v>308</v>
      </c>
      <c r="B50" s="1" t="s">
        <v>384</v>
      </c>
      <c r="K50" s="468"/>
      <c r="L50" s="1" t="s">
        <v>385</v>
      </c>
      <c r="P50" s="470"/>
    </row>
    <row r="51" spans="1:22" x14ac:dyDescent="0.15">
      <c r="A51" s="2"/>
      <c r="B51" s="462" t="s">
        <v>386</v>
      </c>
      <c r="K51" s="468"/>
      <c r="L51" s="1" t="s">
        <v>387</v>
      </c>
      <c r="P51" s="470"/>
    </row>
    <row r="52" spans="1:22" x14ac:dyDescent="0.15">
      <c r="A52" s="2"/>
      <c r="K52" s="468"/>
      <c r="L52" s="1" t="s">
        <v>300</v>
      </c>
      <c r="P52" s="470"/>
      <c r="R52" s="446"/>
      <c r="S52" s="95"/>
      <c r="T52" s="431"/>
      <c r="U52" s="430"/>
      <c r="V52" s="95"/>
    </row>
    <row r="53" spans="1:22" x14ac:dyDescent="0.15">
      <c r="K53" s="468"/>
      <c r="L53" s="1" t="s">
        <v>303</v>
      </c>
      <c r="P53" s="470"/>
      <c r="R53" s="446"/>
      <c r="S53" s="95"/>
      <c r="T53" s="431"/>
      <c r="U53" s="430"/>
      <c r="V53" s="95"/>
    </row>
    <row r="54" spans="1:22" x14ac:dyDescent="0.15">
      <c r="A54" s="2" t="s">
        <v>295</v>
      </c>
      <c r="K54" s="468"/>
      <c r="L54" s="1" t="s">
        <v>306</v>
      </c>
      <c r="P54" s="470"/>
      <c r="R54" s="446"/>
      <c r="S54" s="95"/>
      <c r="T54" s="431"/>
      <c r="U54" s="430"/>
      <c r="V54" s="95"/>
    </row>
    <row r="55" spans="1:22" x14ac:dyDescent="0.15">
      <c r="A55" s="2" t="s">
        <v>297</v>
      </c>
      <c r="B55" s="1" t="s">
        <v>388</v>
      </c>
      <c r="K55" s="468"/>
      <c r="P55" s="470"/>
      <c r="R55" s="446"/>
      <c r="S55" s="95"/>
      <c r="T55" s="431"/>
      <c r="U55" s="430"/>
      <c r="V55" s="95"/>
    </row>
    <row r="56" spans="1:22" x14ac:dyDescent="0.15">
      <c r="A56" s="2"/>
      <c r="B56" s="1" t="s">
        <v>389</v>
      </c>
      <c r="C56" s="1" t="s">
        <v>347</v>
      </c>
      <c r="D56" s="1" t="s">
        <v>354</v>
      </c>
      <c r="F56" s="462" t="s">
        <v>390</v>
      </c>
      <c r="G56" s="522" t="s">
        <v>391</v>
      </c>
      <c r="H56" s="523">
        <v>50000</v>
      </c>
      <c r="I56" s="462"/>
      <c r="J56" s="462" t="s">
        <v>354</v>
      </c>
      <c r="K56" s="497"/>
      <c r="L56" s="429" t="s">
        <v>311</v>
      </c>
      <c r="M56" s="96"/>
      <c r="N56" s="96"/>
      <c r="O56" s="96"/>
      <c r="P56" s="498"/>
      <c r="R56" s="446"/>
      <c r="S56" s="95"/>
      <c r="T56" s="431"/>
      <c r="U56" s="430"/>
      <c r="V56" s="95"/>
    </row>
    <row r="57" spans="1:22" ht="12.75" customHeight="1" x14ac:dyDescent="0.15">
      <c r="A57" s="2"/>
      <c r="B57" s="1" t="s">
        <v>392</v>
      </c>
      <c r="C57" s="1" t="s">
        <v>347</v>
      </c>
      <c r="D57" s="1" t="s">
        <v>358</v>
      </c>
      <c r="F57" s="462"/>
      <c r="G57" s="462" t="s">
        <v>393</v>
      </c>
      <c r="H57" s="523"/>
      <c r="I57" s="523">
        <v>50000</v>
      </c>
      <c r="J57" s="462" t="s">
        <v>358</v>
      </c>
      <c r="K57" s="499"/>
      <c r="L57" s="18" t="s">
        <v>314</v>
      </c>
      <c r="M57" s="18"/>
      <c r="N57" s="18"/>
      <c r="O57" s="18"/>
      <c r="P57" s="500"/>
      <c r="R57" s="446"/>
      <c r="S57" s="95"/>
      <c r="T57" s="431"/>
      <c r="U57" s="430"/>
      <c r="V57" s="95"/>
    </row>
    <row r="58" spans="1:22" ht="11.25" customHeight="1" x14ac:dyDescent="0.15">
      <c r="A58" s="2"/>
      <c r="K58" s="468"/>
      <c r="L58" s="2"/>
      <c r="M58" s="2" t="s">
        <v>317</v>
      </c>
      <c r="N58" s="2"/>
      <c r="O58" s="2"/>
      <c r="P58" s="501" t="s">
        <v>318</v>
      </c>
      <c r="R58" s="2"/>
      <c r="S58" s="95"/>
      <c r="T58" s="431"/>
      <c r="U58" s="430"/>
      <c r="V58" s="95"/>
    </row>
    <row r="59" spans="1:22" x14ac:dyDescent="0.15">
      <c r="A59" s="2" t="s">
        <v>308</v>
      </c>
      <c r="B59" t="s">
        <v>394</v>
      </c>
      <c r="K59" s="502"/>
      <c r="L59" s="503" t="s">
        <v>321</v>
      </c>
      <c r="M59" s="95"/>
      <c r="N59" s="95"/>
      <c r="O59" s="95"/>
      <c r="P59" s="504"/>
      <c r="R59" s="1"/>
      <c r="S59" s="95"/>
      <c r="T59" s="433"/>
      <c r="U59" s="432"/>
      <c r="V59" s="95"/>
    </row>
    <row r="60" spans="1:22" ht="24" x14ac:dyDescent="0.15">
      <c r="A60" s="2"/>
      <c r="B60" s="102" t="s">
        <v>395</v>
      </c>
      <c r="K60" s="505" t="s">
        <v>324</v>
      </c>
      <c r="L60" s="506" t="s">
        <v>325</v>
      </c>
      <c r="M60" s="507">
        <v>0</v>
      </c>
      <c r="N60" s="507">
        <v>0</v>
      </c>
      <c r="O60" s="508"/>
      <c r="P60" s="509"/>
      <c r="R60" s="1"/>
    </row>
    <row r="61" spans="1:22" x14ac:dyDescent="0.15">
      <c r="A61" s="2"/>
      <c r="K61" s="510">
        <v>320000</v>
      </c>
      <c r="L61" s="506" t="s">
        <v>328</v>
      </c>
      <c r="M61" s="507">
        <v>0</v>
      </c>
      <c r="N61" s="511"/>
      <c r="O61" s="511"/>
      <c r="P61" s="509"/>
      <c r="R61" s="1"/>
    </row>
    <row r="62" spans="1:22" x14ac:dyDescent="0.15">
      <c r="A62" s="2" t="s">
        <v>319</v>
      </c>
      <c r="B62" s="1" t="s">
        <v>396</v>
      </c>
      <c r="K62" s="510">
        <v>330000</v>
      </c>
      <c r="L62" s="506" t="s">
        <v>330</v>
      </c>
      <c r="M62" s="507">
        <v>270000</v>
      </c>
      <c r="N62" s="508"/>
      <c r="O62" s="508"/>
      <c r="P62" s="520">
        <v>0</v>
      </c>
      <c r="R62" s="1"/>
    </row>
    <row r="63" spans="1:22" x14ac:dyDescent="0.15">
      <c r="B63" s="1" t="s">
        <v>397</v>
      </c>
      <c r="K63" s="510">
        <v>340000</v>
      </c>
      <c r="L63" s="506" t="s">
        <v>333</v>
      </c>
      <c r="M63" s="507">
        <v>0</v>
      </c>
      <c r="N63" s="511"/>
      <c r="O63" s="511"/>
      <c r="P63" s="509"/>
    </row>
    <row r="64" spans="1:22" x14ac:dyDescent="0.15">
      <c r="B64" s="1" t="s">
        <v>398</v>
      </c>
      <c r="K64" s="510">
        <v>350000</v>
      </c>
      <c r="L64" s="506" t="s">
        <v>335</v>
      </c>
      <c r="M64" s="507">
        <v>0</v>
      </c>
      <c r="N64" s="511"/>
      <c r="O64" s="511"/>
      <c r="P64" s="509"/>
      <c r="R64" s="1"/>
    </row>
    <row r="65" spans="1:18" ht="12" customHeight="1" x14ac:dyDescent="0.15">
      <c r="B65" s="1" t="s">
        <v>399</v>
      </c>
      <c r="K65" s="510">
        <v>360000</v>
      </c>
      <c r="L65" s="506" t="s">
        <v>400</v>
      </c>
      <c r="M65" s="507">
        <v>0</v>
      </c>
      <c r="N65" s="511"/>
      <c r="O65" s="511"/>
      <c r="P65" s="509"/>
      <c r="R65" s="2"/>
    </row>
    <row r="66" spans="1:18" ht="12" customHeight="1" x14ac:dyDescent="0.15">
      <c r="B66" s="462" t="s">
        <v>401</v>
      </c>
      <c r="K66" s="510">
        <v>370000</v>
      </c>
      <c r="L66" s="506" t="s">
        <v>402</v>
      </c>
      <c r="M66" s="507">
        <v>0</v>
      </c>
      <c r="N66" s="508"/>
      <c r="O66" s="508"/>
      <c r="P66" s="509"/>
      <c r="R66" s="1"/>
    </row>
    <row r="67" spans="1:18" ht="14" thickBot="1" x14ac:dyDescent="0.2">
      <c r="K67" s="510"/>
      <c r="L67" s="513" t="s">
        <v>338</v>
      </c>
      <c r="M67" s="426"/>
      <c r="N67" s="426"/>
      <c r="O67" s="426"/>
      <c r="P67" s="514"/>
      <c r="R67" s="1"/>
    </row>
    <row r="68" spans="1:18" x14ac:dyDescent="0.15">
      <c r="A68" s="2" t="s">
        <v>403</v>
      </c>
      <c r="K68" s="510"/>
      <c r="L68" s="515" t="s">
        <v>341</v>
      </c>
      <c r="M68" s="507">
        <f>SUM(M60:M67)</f>
        <v>270000</v>
      </c>
      <c r="N68" s="507">
        <f>SUM(N60:N67)</f>
        <v>0</v>
      </c>
      <c r="O68" s="507">
        <f>SUM(O60:O67)</f>
        <v>0</v>
      </c>
      <c r="P68" s="516">
        <f>SUM(P60:P67)</f>
        <v>0</v>
      </c>
    </row>
    <row r="69" spans="1:18" x14ac:dyDescent="0.15">
      <c r="A69" s="2" t="s">
        <v>404</v>
      </c>
      <c r="K69" s="517"/>
      <c r="L69" s="95"/>
      <c r="M69" s="507"/>
      <c r="N69" s="507"/>
      <c r="O69" s="507"/>
      <c r="P69" s="516"/>
    </row>
    <row r="70" spans="1:18" x14ac:dyDescent="0.15">
      <c r="A70" s="1" t="s">
        <v>405</v>
      </c>
      <c r="K70" s="517"/>
      <c r="L70" s="503" t="s">
        <v>348</v>
      </c>
      <c r="M70" s="507"/>
      <c r="N70" s="507"/>
      <c r="O70" s="507"/>
      <c r="P70" s="516"/>
    </row>
    <row r="71" spans="1:18" x14ac:dyDescent="0.15">
      <c r="A71" s="1" t="s">
        <v>406</v>
      </c>
      <c r="K71" s="517"/>
      <c r="L71" s="95" t="s">
        <v>355</v>
      </c>
      <c r="M71" s="507"/>
      <c r="N71" s="507"/>
      <c r="O71" s="507"/>
      <c r="P71" s="516"/>
    </row>
    <row r="72" spans="1:18" x14ac:dyDescent="0.15">
      <c r="A72" s="1"/>
      <c r="K72" s="510">
        <v>410000</v>
      </c>
      <c r="L72" s="506" t="s">
        <v>359</v>
      </c>
      <c r="M72" s="507">
        <v>60000</v>
      </c>
      <c r="N72" s="511"/>
      <c r="O72" s="511"/>
      <c r="P72" s="512" t="s">
        <v>407</v>
      </c>
    </row>
    <row r="73" spans="1:18" x14ac:dyDescent="0.15">
      <c r="A73" s="2" t="s">
        <v>408</v>
      </c>
      <c r="B73" s="2" t="s">
        <v>381</v>
      </c>
      <c r="C73" s="2"/>
      <c r="K73" s="510">
        <v>420000</v>
      </c>
      <c r="L73" s="506" t="s">
        <v>362</v>
      </c>
      <c r="M73" s="507">
        <v>0</v>
      </c>
      <c r="N73" s="511"/>
      <c r="O73" s="511"/>
      <c r="P73" s="518">
        <v>15000</v>
      </c>
    </row>
    <row r="74" spans="1:18" ht="12.75" customHeight="1" x14ac:dyDescent="0.15">
      <c r="A74" s="2" t="s">
        <v>297</v>
      </c>
      <c r="B74" s="1" t="s">
        <v>409</v>
      </c>
      <c r="C74" s="2"/>
      <c r="K74" s="510">
        <v>430000</v>
      </c>
      <c r="L74" s="506" t="s">
        <v>364</v>
      </c>
      <c r="M74" s="507">
        <v>0</v>
      </c>
      <c r="N74" s="511"/>
      <c r="O74" s="511"/>
      <c r="P74" s="518">
        <v>25000</v>
      </c>
    </row>
    <row r="75" spans="1:18" x14ac:dyDescent="0.15">
      <c r="A75" s="2"/>
      <c r="B75" s="2"/>
      <c r="C75" s="2"/>
      <c r="K75" s="510">
        <v>440000</v>
      </c>
      <c r="L75" s="506" t="s">
        <v>366</v>
      </c>
      <c r="M75" s="507">
        <v>0</v>
      </c>
      <c r="N75" s="511"/>
      <c r="O75" s="511"/>
      <c r="P75" s="518">
        <v>3000</v>
      </c>
    </row>
    <row r="76" spans="1:18" x14ac:dyDescent="0.15">
      <c r="A76" s="2" t="s">
        <v>308</v>
      </c>
      <c r="B76" s="1" t="s">
        <v>410</v>
      </c>
      <c r="K76" s="510">
        <v>450000</v>
      </c>
      <c r="L76" s="506" t="s">
        <v>411</v>
      </c>
      <c r="M76" s="507">
        <v>0</v>
      </c>
      <c r="N76" s="511"/>
      <c r="O76" s="511"/>
      <c r="P76" s="518"/>
    </row>
    <row r="77" spans="1:18" x14ac:dyDescent="0.15">
      <c r="A77" s="2"/>
      <c r="B77" s="1" t="s">
        <v>412</v>
      </c>
      <c r="K77" s="510">
        <v>460000</v>
      </c>
      <c r="L77" s="506" t="s">
        <v>413</v>
      </c>
      <c r="M77" s="507">
        <v>0</v>
      </c>
      <c r="N77" s="511"/>
      <c r="O77" s="511"/>
      <c r="P77" s="518">
        <v>10000</v>
      </c>
    </row>
    <row r="78" spans="1:18" x14ac:dyDescent="0.15">
      <c r="A78" s="2"/>
      <c r="B78" s="1" t="s">
        <v>414</v>
      </c>
      <c r="K78" s="510">
        <v>470000</v>
      </c>
      <c r="L78" s="506" t="s">
        <v>415</v>
      </c>
      <c r="M78" s="507">
        <v>0</v>
      </c>
      <c r="N78" s="511"/>
      <c r="O78" s="511"/>
      <c r="P78" s="518"/>
    </row>
    <row r="79" spans="1:18" x14ac:dyDescent="0.15">
      <c r="B79" s="1" t="s">
        <v>416</v>
      </c>
      <c r="K79" s="510">
        <v>480000</v>
      </c>
      <c r="L79" s="506" t="s">
        <v>417</v>
      </c>
      <c r="M79" s="507">
        <v>0</v>
      </c>
      <c r="N79" s="511"/>
      <c r="O79" s="511"/>
      <c r="P79" s="518"/>
    </row>
    <row r="80" spans="1:18" x14ac:dyDescent="0.15">
      <c r="B80" s="1" t="s">
        <v>418</v>
      </c>
      <c r="K80" s="510">
        <v>490000</v>
      </c>
      <c r="L80" s="506" t="s">
        <v>419</v>
      </c>
      <c r="M80" s="507"/>
      <c r="N80" s="511"/>
      <c r="O80" s="511"/>
      <c r="P80" s="509"/>
    </row>
    <row r="81" spans="1:16" x14ac:dyDescent="0.15">
      <c r="K81" s="510"/>
      <c r="L81" s="506" t="s">
        <v>420</v>
      </c>
      <c r="M81" s="507">
        <v>0</v>
      </c>
      <c r="N81" s="511"/>
      <c r="O81" s="511"/>
      <c r="P81" s="509"/>
    </row>
    <row r="82" spans="1:16" x14ac:dyDescent="0.15">
      <c r="A82" s="2" t="s">
        <v>319</v>
      </c>
      <c r="B82" s="1" t="s">
        <v>421</v>
      </c>
      <c r="K82" s="510"/>
      <c r="L82" s="506" t="s">
        <v>422</v>
      </c>
      <c r="M82" s="507">
        <v>0</v>
      </c>
      <c r="N82" s="511"/>
      <c r="O82" s="511"/>
      <c r="P82" s="509"/>
    </row>
    <row r="83" spans="1:16" x14ac:dyDescent="0.15">
      <c r="B83" s="1" t="s">
        <v>423</v>
      </c>
      <c r="K83" s="510"/>
      <c r="L83" s="506" t="s">
        <v>368</v>
      </c>
      <c r="M83" s="507"/>
      <c r="N83" s="511"/>
      <c r="O83" s="511"/>
      <c r="P83" s="518">
        <v>5000</v>
      </c>
    </row>
    <row r="84" spans="1:16" x14ac:dyDescent="0.15">
      <c r="B84" s="1" t="s">
        <v>424</v>
      </c>
      <c r="K84" s="510"/>
      <c r="L84" s="506" t="s">
        <v>425</v>
      </c>
      <c r="M84" s="507">
        <v>0</v>
      </c>
      <c r="N84" s="511"/>
      <c r="O84" s="511"/>
      <c r="P84" s="509"/>
    </row>
    <row r="85" spans="1:16" x14ac:dyDescent="0.15">
      <c r="B85" s="1" t="s">
        <v>426</v>
      </c>
      <c r="K85" s="510"/>
      <c r="L85" s="519" t="s">
        <v>372</v>
      </c>
      <c r="M85" s="507">
        <f>SUM(M71:M84)</f>
        <v>60000</v>
      </c>
      <c r="N85" s="507">
        <f>SUM(N71:N84)</f>
        <v>0</v>
      </c>
      <c r="O85" s="507">
        <f>SUM(O71:O84)</f>
        <v>0</v>
      </c>
      <c r="P85" s="521" t="s">
        <v>427</v>
      </c>
    </row>
    <row r="86" spans="1:16" x14ac:dyDescent="0.15">
      <c r="B86" s="1" t="s">
        <v>428</v>
      </c>
      <c r="K86" s="468"/>
      <c r="P86" s="504" t="s">
        <v>429</v>
      </c>
    </row>
    <row r="87" spans="1:16" x14ac:dyDescent="0.15">
      <c r="B87" s="1" t="s">
        <v>430</v>
      </c>
      <c r="K87" s="468"/>
      <c r="L87" s="1" t="s">
        <v>379</v>
      </c>
      <c r="P87" s="470"/>
    </row>
    <row r="88" spans="1:16" x14ac:dyDescent="0.15">
      <c r="B88" s="1" t="s">
        <v>431</v>
      </c>
      <c r="K88" s="468"/>
      <c r="L88" s="1" t="s">
        <v>432</v>
      </c>
      <c r="P88" s="470"/>
    </row>
    <row r="89" spans="1:16" x14ac:dyDescent="0.15">
      <c r="B89" s="1" t="s">
        <v>433</v>
      </c>
      <c r="K89" s="468"/>
      <c r="L89" s="1" t="s">
        <v>434</v>
      </c>
      <c r="P89" s="470"/>
    </row>
    <row r="90" spans="1:16" x14ac:dyDescent="0.15">
      <c r="K90" s="468"/>
      <c r="L90" s="1" t="s">
        <v>435</v>
      </c>
      <c r="P90" s="470"/>
    </row>
    <row r="91" spans="1:16" x14ac:dyDescent="0.15">
      <c r="K91" s="468"/>
      <c r="L91" s="1" t="s">
        <v>436</v>
      </c>
      <c r="P91" s="470"/>
    </row>
    <row r="92" spans="1:16" x14ac:dyDescent="0.15">
      <c r="K92" s="468"/>
      <c r="L92" s="1" t="s">
        <v>437</v>
      </c>
      <c r="P92" s="470"/>
    </row>
    <row r="93" spans="1:16" x14ac:dyDescent="0.15">
      <c r="K93" s="468"/>
      <c r="L93" s="1" t="s">
        <v>438</v>
      </c>
      <c r="P93" s="470"/>
    </row>
    <row r="94" spans="1:16" x14ac:dyDescent="0.15">
      <c r="K94" s="468"/>
      <c r="L94" s="1" t="s">
        <v>439</v>
      </c>
      <c r="P94" s="470"/>
    </row>
    <row r="95" spans="1:16" ht="14" thickBot="1" x14ac:dyDescent="0.2">
      <c r="K95" s="471"/>
      <c r="L95" s="473"/>
      <c r="M95" s="473"/>
      <c r="N95" s="473"/>
      <c r="O95" s="473"/>
      <c r="P95" s="476"/>
    </row>
  </sheetData>
  <sheetProtection sheet="1" objects="1" scenarios="1"/>
  <mergeCells count="4">
    <mergeCell ref="K49:P49"/>
    <mergeCell ref="A1:J1"/>
    <mergeCell ref="K1:P1"/>
    <mergeCell ref="K14:P14"/>
  </mergeCells>
  <pageMargins left="0.25" right="0.25" top="0.75" bottom="0.75" header="0.3" footer="0.3"/>
  <pageSetup orientation="portrait" horizontalDpi="1200" verticalDpi="1200" r:id="rId1"/>
  <rowBreaks count="1" manualBreakCount="1">
    <brk id="45" max="16383"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C67"/>
  <sheetViews>
    <sheetView zoomScaleNormal="100" workbookViewId="0">
      <selection activeCell="O26" sqref="O25:O26"/>
    </sheetView>
  </sheetViews>
  <sheetFormatPr baseColWidth="10" defaultColWidth="9.1640625" defaultRowHeight="13" x14ac:dyDescent="0.15"/>
  <cols>
    <col min="1" max="1" width="3" style="412" customWidth="1"/>
    <col min="2" max="2" width="1.5" style="412" customWidth="1"/>
    <col min="3" max="3" width="60.5" style="412" customWidth="1"/>
    <col min="4" max="4" width="19.1640625" style="412" bestFit="1" customWidth="1"/>
    <col min="5" max="5" width="7.1640625" style="412" customWidth="1"/>
    <col min="6" max="6" width="15.5" style="412" customWidth="1"/>
    <col min="7" max="7" width="15.83203125" style="412" customWidth="1"/>
    <col min="8" max="8" width="1.1640625" style="412" customWidth="1"/>
    <col min="9" max="9" width="17.83203125" style="412" customWidth="1"/>
    <col min="10" max="10" width="20.5" style="412" customWidth="1"/>
    <col min="11" max="11" width="0.6640625" style="412" customWidth="1"/>
    <col min="12" max="12" width="23.6640625" style="412" customWidth="1"/>
    <col min="13" max="13" width="13.33203125" style="412" customWidth="1"/>
    <col min="14" max="14" width="12.83203125" style="412" customWidth="1"/>
    <col min="15" max="15" width="12.33203125" style="412" customWidth="1"/>
    <col min="16" max="16" width="13.5" style="412" customWidth="1"/>
    <col min="17" max="17" width="2.1640625" style="412" customWidth="1"/>
    <col min="18" max="18" width="12.33203125" style="412" bestFit="1" customWidth="1"/>
    <col min="19" max="28" width="9.1640625" style="412"/>
    <col min="29" max="29" width="12.33203125" style="412" bestFit="1" customWidth="1"/>
    <col min="30" max="16384" width="9.1640625" style="412"/>
  </cols>
  <sheetData>
    <row r="1" spans="1:29" x14ac:dyDescent="0.15">
      <c r="A1" s="675"/>
      <c r="B1" s="675"/>
      <c r="C1" s="675"/>
      <c r="D1" s="675"/>
      <c r="E1" s="675"/>
      <c r="F1" s="675"/>
      <c r="G1" s="675"/>
      <c r="H1" s="47"/>
      <c r="I1" s="532"/>
      <c r="J1" s="532"/>
      <c r="K1" s="532"/>
      <c r="L1" s="47"/>
      <c r="M1" s="47"/>
      <c r="N1" s="47"/>
      <c r="O1" s="47"/>
      <c r="P1" s="47"/>
      <c r="Q1" s="1"/>
      <c r="R1" s="1"/>
      <c r="S1" s="1"/>
      <c r="T1" s="1"/>
      <c r="U1" s="1"/>
      <c r="V1" s="1"/>
      <c r="W1" s="1"/>
      <c r="X1" s="1"/>
      <c r="Y1" s="1"/>
      <c r="Z1" s="1"/>
      <c r="AA1" s="1"/>
      <c r="AB1" s="1"/>
      <c r="AC1" s="1"/>
    </row>
    <row r="2" spans="1:29" hidden="1" x14ac:dyDescent="0.15">
      <c r="A2" s="675"/>
      <c r="B2" s="675"/>
      <c r="C2" s="675"/>
      <c r="D2" s="675"/>
      <c r="E2" s="675"/>
      <c r="F2" s="675"/>
      <c r="G2" s="675"/>
      <c r="H2" s="47"/>
      <c r="I2" s="532"/>
      <c r="J2" s="532"/>
      <c r="K2" s="532"/>
      <c r="L2" s="47"/>
      <c r="M2" s="47"/>
      <c r="N2" s="47"/>
      <c r="O2" s="47"/>
      <c r="P2" s="47"/>
      <c r="Q2" s="1"/>
      <c r="R2" s="1"/>
      <c r="S2" s="1"/>
      <c r="T2" s="1"/>
      <c r="U2" s="1"/>
      <c r="V2" s="1"/>
      <c r="W2" s="1"/>
      <c r="X2" s="1"/>
      <c r="Y2" s="1"/>
      <c r="Z2" s="1"/>
      <c r="AA2" s="1"/>
      <c r="AB2" s="1"/>
      <c r="AC2" s="1"/>
    </row>
    <row r="3" spans="1:29" hidden="1" x14ac:dyDescent="0.15">
      <c r="A3" s="7"/>
      <c r="B3" s="6"/>
      <c r="C3" s="6"/>
      <c r="D3" s="6"/>
      <c r="E3" s="6"/>
      <c r="F3" s="6"/>
      <c r="G3" s="6"/>
      <c r="H3" s="6"/>
      <c r="I3" s="533"/>
      <c r="J3" s="533"/>
      <c r="K3" s="533"/>
      <c r="L3" s="6"/>
      <c r="M3" s="6"/>
      <c r="N3" s="6"/>
      <c r="O3" s="6"/>
      <c r="P3" s="6"/>
      <c r="Q3" s="1"/>
      <c r="R3" s="1"/>
      <c r="S3" s="1"/>
      <c r="T3" s="1"/>
      <c r="U3" s="1"/>
      <c r="V3" s="1"/>
      <c r="W3" s="1"/>
      <c r="X3" s="1"/>
      <c r="Y3" s="1"/>
      <c r="Z3" s="1"/>
      <c r="AA3" s="1"/>
      <c r="AB3" s="1"/>
      <c r="AC3" s="1"/>
    </row>
    <row r="4" spans="1:29" ht="12.75" customHeight="1" x14ac:dyDescent="0.15">
      <c r="A4" s="7"/>
      <c r="B4" s="676" t="s">
        <v>440</v>
      </c>
      <c r="C4" s="676"/>
      <c r="D4" s="676"/>
      <c r="E4" s="676"/>
      <c r="F4" s="50"/>
      <c r="G4" s="6"/>
      <c r="H4" s="6"/>
      <c r="I4" s="533"/>
      <c r="J4" s="533"/>
      <c r="K4" s="533"/>
      <c r="L4" s="6"/>
      <c r="M4" s="6"/>
      <c r="N4" s="6"/>
      <c r="O4" s="6"/>
      <c r="P4" s="6"/>
      <c r="Q4" s="1"/>
      <c r="R4" s="1"/>
      <c r="S4" s="1"/>
      <c r="T4" s="1"/>
      <c r="U4" s="1"/>
      <c r="V4" s="1"/>
      <c r="W4" s="1"/>
      <c r="X4" s="1"/>
      <c r="Y4" s="1"/>
      <c r="Z4" s="1"/>
      <c r="AA4" s="1"/>
      <c r="AB4" s="1"/>
      <c r="AC4" s="1"/>
    </row>
    <row r="5" spans="1:29" ht="16" x14ac:dyDescent="0.2">
      <c r="A5" s="7"/>
      <c r="B5" s="677" t="s">
        <v>441</v>
      </c>
      <c r="C5" s="677"/>
      <c r="D5" s="184" t="s">
        <v>442</v>
      </c>
      <c r="E5" s="185"/>
      <c r="F5" s="48"/>
      <c r="G5" s="6"/>
      <c r="H5" s="6"/>
      <c r="I5" s="533"/>
      <c r="J5" s="533"/>
      <c r="K5" s="533"/>
      <c r="L5" s="6"/>
      <c r="M5" s="6"/>
      <c r="N5" s="6"/>
      <c r="O5" s="6"/>
      <c r="P5" s="6"/>
      <c r="Q5" s="1"/>
      <c r="R5" s="1"/>
      <c r="S5" s="1"/>
      <c r="T5" s="1"/>
      <c r="U5" s="1"/>
      <c r="V5" s="1"/>
      <c r="W5" s="1"/>
      <c r="X5" s="1"/>
      <c r="Y5" s="1"/>
      <c r="Z5" s="1"/>
      <c r="AA5" s="1"/>
      <c r="AB5" s="1"/>
      <c r="AC5" s="1"/>
    </row>
    <row r="6" spans="1:29" ht="15" customHeight="1" x14ac:dyDescent="0.2">
      <c r="A6" s="7"/>
      <c r="B6" s="677" t="s">
        <v>443</v>
      </c>
      <c r="C6" s="677"/>
      <c r="D6" s="211"/>
      <c r="E6" s="534"/>
      <c r="F6" s="203"/>
      <c r="G6" s="6"/>
      <c r="H6" s="6"/>
      <c r="I6" s="533"/>
      <c r="J6" s="533"/>
      <c r="K6" s="533"/>
      <c r="L6" s="6"/>
      <c r="M6" s="6"/>
      <c r="N6" s="6"/>
      <c r="O6" s="6"/>
      <c r="P6" s="6"/>
      <c r="Q6" s="1"/>
      <c r="R6" s="1"/>
      <c r="S6" s="1"/>
      <c r="T6" s="1"/>
      <c r="U6" s="1"/>
      <c r="V6" s="1"/>
      <c r="W6" s="1"/>
      <c r="X6" s="1"/>
      <c r="Y6" s="1"/>
      <c r="Z6" s="1"/>
      <c r="AA6" s="1"/>
      <c r="AB6" s="1"/>
      <c r="AC6" s="1"/>
    </row>
    <row r="7" spans="1:29" ht="16" x14ac:dyDescent="0.2">
      <c r="A7" s="7"/>
      <c r="B7" s="186"/>
      <c r="C7" s="186" t="s">
        <v>444</v>
      </c>
      <c r="D7" s="210" t="s">
        <v>445</v>
      </c>
      <c r="E7" s="211"/>
      <c r="F7" s="203"/>
      <c r="G7" s="6"/>
      <c r="H7" s="6"/>
      <c r="I7" s="533"/>
      <c r="J7" s="535"/>
      <c r="K7" s="535"/>
      <c r="L7" s="8"/>
      <c r="M7" s="8"/>
      <c r="N7" s="8"/>
      <c r="O7" s="8"/>
      <c r="P7" s="8"/>
      <c r="Q7" s="1"/>
      <c r="R7" s="1"/>
      <c r="S7" s="1"/>
      <c r="T7" s="1"/>
      <c r="U7" s="1"/>
      <c r="V7" s="1"/>
      <c r="W7" s="1"/>
      <c r="X7" s="1"/>
      <c r="Y7" s="1"/>
      <c r="Z7" s="1"/>
      <c r="AA7" s="1"/>
      <c r="AB7" s="1"/>
      <c r="AC7" s="1"/>
    </row>
    <row r="8" spans="1:29" ht="24.75" customHeight="1" x14ac:dyDescent="0.15">
      <c r="A8" s="1"/>
      <c r="B8" s="1"/>
      <c r="C8" s="192" t="s">
        <v>446</v>
      </c>
      <c r="D8" s="1"/>
      <c r="E8" s="1"/>
      <c r="F8" s="1"/>
      <c r="G8" s="1"/>
      <c r="H8" s="1"/>
      <c r="I8" s="123"/>
      <c r="J8" s="123"/>
      <c r="K8" s="123"/>
      <c r="L8" s="1"/>
      <c r="M8" s="1"/>
      <c r="N8" s="1"/>
      <c r="O8" s="1"/>
      <c r="P8" s="1"/>
      <c r="Q8" s="1"/>
      <c r="R8" s="1"/>
      <c r="S8" s="1"/>
      <c r="T8" s="1"/>
      <c r="U8" s="1"/>
      <c r="V8" s="1"/>
      <c r="W8" s="1"/>
      <c r="X8" s="1"/>
      <c r="Y8" s="1"/>
      <c r="Z8" s="1"/>
      <c r="AA8" s="1"/>
      <c r="AB8" s="1"/>
      <c r="AC8" s="1"/>
    </row>
    <row r="9" spans="1:29" ht="15" customHeight="1" x14ac:dyDescent="0.15">
      <c r="A9" s="1"/>
      <c r="B9" s="1"/>
      <c r="C9" s="656" t="s">
        <v>447</v>
      </c>
      <c r="D9" s="656"/>
      <c r="E9" s="656"/>
      <c r="F9" s="656"/>
      <c r="G9" s="656"/>
      <c r="H9" s="1"/>
      <c r="I9" s="123"/>
      <c r="J9" s="123"/>
      <c r="K9" s="123"/>
      <c r="L9" s="1"/>
      <c r="M9" s="2"/>
      <c r="N9" s="1"/>
      <c r="O9" s="659"/>
      <c r="P9" s="659"/>
      <c r="Q9" s="1"/>
      <c r="R9" s="659"/>
      <c r="S9" s="659"/>
      <c r="T9" s="659"/>
      <c r="U9" s="659"/>
      <c r="V9" s="659"/>
      <c r="W9" s="659"/>
      <c r="X9" s="659"/>
      <c r="Y9" s="659"/>
      <c r="Z9" s="659"/>
      <c r="AA9" s="659"/>
      <c r="AB9" s="673"/>
      <c r="AC9" s="674"/>
    </row>
    <row r="10" spans="1:29" ht="15" customHeight="1" x14ac:dyDescent="0.15">
      <c r="A10" s="32"/>
      <c r="B10" s="32"/>
      <c r="C10" s="658" t="s">
        <v>448</v>
      </c>
      <c r="D10" s="658"/>
      <c r="E10" s="658"/>
      <c r="F10" s="658"/>
      <c r="G10" s="658"/>
      <c r="H10" s="1"/>
      <c r="I10" s="123"/>
      <c r="J10" s="684"/>
      <c r="K10" s="684"/>
      <c r="L10" s="24"/>
      <c r="M10" s="24"/>
      <c r="N10" s="24"/>
      <c r="O10" s="24"/>
      <c r="P10" s="24"/>
      <c r="Q10" s="1"/>
      <c r="R10" s="24"/>
      <c r="S10" s="24"/>
      <c r="T10" s="24"/>
      <c r="U10" s="24"/>
      <c r="V10" s="24"/>
      <c r="W10" s="24"/>
      <c r="X10" s="24"/>
      <c r="Y10" s="24"/>
      <c r="Z10" s="24"/>
      <c r="AA10" s="24"/>
      <c r="AB10" s="156"/>
      <c r="AC10" s="536"/>
    </row>
    <row r="11" spans="1:29" ht="20.25" customHeight="1" x14ac:dyDescent="0.15">
      <c r="A11" s="657" t="s">
        <v>449</v>
      </c>
      <c r="B11" s="2"/>
      <c r="C11" s="537"/>
      <c r="D11" s="537"/>
      <c r="E11" s="537"/>
      <c r="F11" s="17"/>
      <c r="G11" s="538"/>
      <c r="H11" s="1"/>
      <c r="I11" s="123"/>
      <c r="J11" s="123"/>
      <c r="K11" s="123"/>
      <c r="L11" s="1"/>
      <c r="M11" s="1"/>
      <c r="N11" s="1"/>
      <c r="O11" s="1"/>
      <c r="P11" s="1"/>
      <c r="Q11" s="1"/>
      <c r="R11" s="1"/>
      <c r="S11" s="1"/>
      <c r="T11" s="1"/>
      <c r="U11" s="1"/>
      <c r="V11" s="1"/>
      <c r="W11" s="1"/>
      <c r="X11" s="1"/>
      <c r="Y11" s="1"/>
      <c r="Z11" s="1"/>
      <c r="AA11" s="1"/>
      <c r="AB11" s="1"/>
      <c r="AC11" s="1"/>
    </row>
    <row r="12" spans="1:29" ht="28.5" customHeight="1" x14ac:dyDescent="0.15">
      <c r="A12" s="657"/>
      <c r="B12" s="32"/>
      <c r="C12" s="32" t="s">
        <v>450</v>
      </c>
      <c r="D12" s="1"/>
      <c r="E12" s="1"/>
      <c r="F12" s="539" t="s">
        <v>354</v>
      </c>
      <c r="G12" s="539" t="s">
        <v>358</v>
      </c>
      <c r="H12" s="1"/>
      <c r="I12" s="123"/>
      <c r="J12" s="123"/>
      <c r="K12" s="123"/>
      <c r="L12" s="1"/>
      <c r="M12" s="1"/>
      <c r="N12" s="1"/>
      <c r="O12" s="1"/>
      <c r="P12" s="1"/>
      <c r="Q12" s="1"/>
      <c r="R12" s="1"/>
      <c r="S12" s="1"/>
      <c r="T12" s="1"/>
      <c r="U12" s="1"/>
      <c r="V12" s="1"/>
      <c r="W12" s="1"/>
      <c r="X12" s="1"/>
      <c r="Y12" s="1"/>
      <c r="Z12" s="1"/>
      <c r="AA12" s="1"/>
      <c r="AB12" s="1"/>
      <c r="AC12" s="1"/>
    </row>
    <row r="13" spans="1:29" ht="15" customHeight="1" x14ac:dyDescent="0.15">
      <c r="A13" s="1"/>
      <c r="B13" s="2"/>
      <c r="C13" s="689" t="s">
        <v>451</v>
      </c>
      <c r="D13" s="690"/>
      <c r="E13" s="691"/>
      <c r="F13" s="541"/>
      <c r="G13" s="375"/>
      <c r="H13" s="1"/>
      <c r="I13" s="123"/>
      <c r="J13" s="377"/>
      <c r="K13" s="123"/>
      <c r="L13" s="1"/>
      <c r="M13" s="1"/>
      <c r="N13" s="1"/>
      <c r="O13" s="1"/>
      <c r="P13" s="1"/>
      <c r="Q13" s="375"/>
      <c r="R13" s="1"/>
      <c r="S13" s="1"/>
      <c r="T13" s="1"/>
      <c r="U13" s="1"/>
      <c r="V13" s="1"/>
      <c r="W13" s="1"/>
      <c r="X13" s="1"/>
      <c r="Y13" s="1"/>
      <c r="Z13" s="1"/>
      <c r="AA13" s="1"/>
      <c r="AB13" s="1"/>
      <c r="AC13" s="1"/>
    </row>
    <row r="14" spans="1:29" ht="15" customHeight="1" x14ac:dyDescent="0.15">
      <c r="A14" s="1"/>
      <c r="B14" s="2"/>
      <c r="C14" s="681" t="s">
        <v>452</v>
      </c>
      <c r="D14" s="682"/>
      <c r="E14" s="683"/>
      <c r="F14" s="375"/>
      <c r="G14" s="542"/>
      <c r="H14" s="1"/>
      <c r="I14" s="123"/>
      <c r="J14" s="377"/>
      <c r="K14" s="377"/>
      <c r="L14" s="375"/>
      <c r="M14" s="375"/>
      <c r="N14" s="375"/>
      <c r="O14" s="375"/>
      <c r="P14" s="375"/>
      <c r="Q14" s="1"/>
      <c r="R14" s="375"/>
      <c r="S14" s="543"/>
      <c r="T14" s="1"/>
      <c r="U14" s="543"/>
      <c r="V14" s="1"/>
      <c r="W14" s="543"/>
      <c r="X14" s="1"/>
      <c r="Y14" s="1"/>
      <c r="Z14" s="1"/>
      <c r="AA14" s="1"/>
      <c r="AB14" s="1"/>
      <c r="AC14" s="375"/>
    </row>
    <row r="15" spans="1:29" ht="13" customHeight="1" x14ac:dyDescent="0.15">
      <c r="A15" s="1"/>
      <c r="B15" s="2"/>
      <c r="C15" s="135"/>
      <c r="D15" s="135"/>
      <c r="E15" s="135"/>
      <c r="F15" s="375"/>
      <c r="G15" s="377"/>
      <c r="H15" s="1"/>
      <c r="I15" s="123"/>
      <c r="J15" s="123"/>
      <c r="K15" s="123"/>
      <c r="L15" s="1"/>
      <c r="M15" s="1"/>
      <c r="N15" s="1"/>
      <c r="O15" s="1"/>
      <c r="P15" s="1"/>
      <c r="Q15" s="1"/>
      <c r="R15" s="1"/>
      <c r="S15" s="1"/>
      <c r="T15" s="1"/>
      <c r="U15" s="1"/>
      <c r="V15" s="1"/>
      <c r="W15" s="1"/>
      <c r="X15" s="1"/>
      <c r="Y15" s="1"/>
      <c r="Z15" s="1"/>
      <c r="AA15" s="1"/>
      <c r="AB15" s="1"/>
      <c r="AC15" s="1"/>
    </row>
    <row r="16" spans="1:29" ht="15" customHeight="1" x14ac:dyDescent="0.15">
      <c r="A16" s="1"/>
      <c r="B16" s="2"/>
      <c r="C16" s="157" t="s">
        <v>151</v>
      </c>
      <c r="D16" s="530"/>
      <c r="E16" s="531"/>
      <c r="F16" s="542"/>
      <c r="G16" s="542"/>
      <c r="H16" s="1"/>
      <c r="I16" s="377"/>
      <c r="J16" s="377"/>
      <c r="K16" s="123"/>
      <c r="L16" s="375"/>
      <c r="M16" s="375"/>
      <c r="N16" s="375"/>
      <c r="O16" s="1"/>
      <c r="P16" s="1"/>
      <c r="Q16" s="375"/>
      <c r="R16" s="1"/>
      <c r="S16" s="1"/>
      <c r="T16" s="1"/>
      <c r="U16" s="1"/>
      <c r="V16" s="1"/>
      <c r="W16" s="1"/>
      <c r="X16" s="1"/>
      <c r="Y16" s="1"/>
      <c r="Z16" s="1"/>
      <c r="AA16" s="1"/>
      <c r="AB16" s="1"/>
      <c r="AC16" s="1"/>
    </row>
    <row r="17" spans="1:27" ht="13" customHeight="1" x14ac:dyDescent="0.15">
      <c r="A17" s="1"/>
      <c r="B17" s="2"/>
      <c r="C17" s="135"/>
      <c r="D17" s="135"/>
      <c r="E17" s="135"/>
      <c r="F17" s="1"/>
      <c r="G17" s="1"/>
      <c r="H17" s="1"/>
      <c r="I17" s="123"/>
      <c r="J17" s="123"/>
      <c r="K17" s="123"/>
      <c r="L17" s="1"/>
      <c r="M17" s="1"/>
      <c r="N17" s="1"/>
      <c r="O17" s="1"/>
      <c r="P17" s="1"/>
      <c r="Q17" s="1"/>
      <c r="R17" s="1"/>
      <c r="S17" s="1"/>
      <c r="T17" s="1"/>
      <c r="U17" s="1"/>
      <c r="V17" s="1"/>
      <c r="W17" s="1"/>
      <c r="X17" s="1"/>
      <c r="Y17" s="1"/>
      <c r="Z17" s="1"/>
      <c r="AA17" s="1"/>
    </row>
    <row r="18" spans="1:27" ht="13" hidden="1" customHeight="1" x14ac:dyDescent="0.15">
      <c r="A18" s="32"/>
      <c r="B18" s="32"/>
      <c r="C18" s="21" t="s">
        <v>453</v>
      </c>
      <c r="D18" s="117"/>
      <c r="E18" s="117"/>
      <c r="F18" s="1"/>
      <c r="G18" s="544">
        <v>0</v>
      </c>
      <c r="H18" s="1"/>
      <c r="I18" s="123"/>
      <c r="J18" s="123"/>
      <c r="K18" s="377"/>
      <c r="L18" s="375"/>
      <c r="M18" s="375"/>
      <c r="N18" s="375"/>
      <c r="O18" s="375"/>
      <c r="P18" s="375"/>
      <c r="Q18" s="1"/>
      <c r="R18" s="375"/>
      <c r="S18" s="1"/>
      <c r="T18" s="1"/>
      <c r="U18" s="1"/>
      <c r="V18" s="1"/>
      <c r="W18" s="1"/>
      <c r="X18" s="1"/>
      <c r="Y18" s="1"/>
      <c r="Z18" s="1"/>
      <c r="AA18" s="1"/>
    </row>
    <row r="19" spans="1:27" ht="13" hidden="1" customHeight="1" x14ac:dyDescent="0.15">
      <c r="A19" s="32"/>
      <c r="B19" s="32"/>
      <c r="C19" s="21" t="s">
        <v>454</v>
      </c>
      <c r="D19" s="117"/>
      <c r="E19" s="117"/>
      <c r="F19" s="544"/>
      <c r="G19" s="1"/>
      <c r="H19" s="1"/>
      <c r="I19" s="123"/>
      <c r="J19" s="377"/>
      <c r="K19" s="123"/>
      <c r="L19" s="375"/>
      <c r="M19" s="375"/>
      <c r="N19" s="375"/>
      <c r="O19" s="543"/>
      <c r="P19" s="1"/>
      <c r="Q19" s="375"/>
      <c r="R19" s="1"/>
      <c r="S19" s="1"/>
      <c r="T19" s="1"/>
      <c r="U19" s="1"/>
      <c r="V19" s="1"/>
      <c r="W19" s="1"/>
      <c r="X19" s="1"/>
      <c r="Y19" s="1"/>
      <c r="Z19" s="1"/>
      <c r="AA19" s="1"/>
    </row>
    <row r="20" spans="1:27" ht="15" customHeight="1" x14ac:dyDescent="0.15">
      <c r="A20" s="1"/>
      <c r="B20" s="2"/>
      <c r="C20" s="681" t="s">
        <v>455</v>
      </c>
      <c r="D20" s="682"/>
      <c r="E20" s="683"/>
      <c r="F20" s="542"/>
      <c r="G20" s="377"/>
      <c r="H20" s="1"/>
      <c r="I20" s="377"/>
      <c r="J20" s="377"/>
      <c r="K20" s="123"/>
      <c r="L20" s="375"/>
      <c r="M20" s="375"/>
      <c r="N20" s="375"/>
      <c r="O20" s="1"/>
      <c r="P20" s="1"/>
      <c r="Q20" s="375"/>
      <c r="R20" s="1"/>
      <c r="S20" s="1"/>
      <c r="T20" s="1"/>
      <c r="U20" s="1"/>
      <c r="V20" s="1"/>
      <c r="W20" s="1"/>
      <c r="X20" s="1"/>
      <c r="Y20" s="1"/>
      <c r="Z20" s="1"/>
      <c r="AA20" s="1"/>
    </row>
    <row r="21" spans="1:27" ht="15" customHeight="1" x14ac:dyDescent="0.15">
      <c r="A21" s="1"/>
      <c r="B21" s="2"/>
      <c r="C21" s="681" t="s">
        <v>456</v>
      </c>
      <c r="D21" s="682"/>
      <c r="E21" s="683"/>
      <c r="F21" s="377"/>
      <c r="G21" s="542"/>
      <c r="H21" s="1"/>
      <c r="I21" s="123"/>
      <c r="J21" s="123"/>
      <c r="K21" s="377"/>
      <c r="L21" s="375"/>
      <c r="M21" s="375"/>
      <c r="N21" s="375"/>
      <c r="O21" s="375"/>
      <c r="P21" s="375"/>
      <c r="Q21" s="1"/>
      <c r="R21" s="375"/>
      <c r="S21" s="1"/>
      <c r="T21" s="1"/>
      <c r="U21" s="1"/>
      <c r="V21" s="1"/>
      <c r="W21" s="1"/>
      <c r="X21" s="1"/>
      <c r="Y21" s="1"/>
      <c r="Z21" s="1"/>
      <c r="AA21" s="1"/>
    </row>
    <row r="22" spans="1:27" ht="13.5" customHeight="1" x14ac:dyDescent="0.15">
      <c r="A22" s="1"/>
      <c r="B22" s="2"/>
      <c r="C22" s="1"/>
      <c r="D22" s="1"/>
      <c r="E22" s="1"/>
      <c r="F22" s="377"/>
      <c r="G22" s="377"/>
      <c r="H22" s="1"/>
      <c r="I22" s="123"/>
      <c r="J22" s="123"/>
      <c r="K22" s="123"/>
      <c r="L22" s="1"/>
      <c r="M22" s="1"/>
      <c r="N22" s="1"/>
      <c r="O22" s="1"/>
      <c r="P22" s="1"/>
      <c r="Q22" s="1"/>
      <c r="R22" s="1"/>
      <c r="S22" s="1"/>
      <c r="T22" s="1"/>
      <c r="U22" s="1"/>
      <c r="V22" s="1"/>
      <c r="W22" s="1"/>
      <c r="X22" s="1"/>
      <c r="Y22" s="1"/>
      <c r="Z22" s="1"/>
      <c r="AA22" s="1"/>
    </row>
    <row r="23" spans="1:27" ht="13" hidden="1" customHeight="1" x14ac:dyDescent="0.15">
      <c r="A23" s="1"/>
      <c r="B23" s="2"/>
      <c r="C23" s="1" t="s">
        <v>457</v>
      </c>
      <c r="D23" s="1"/>
      <c r="E23" s="1"/>
      <c r="F23" s="377"/>
      <c r="G23" s="545"/>
      <c r="H23" s="1"/>
      <c r="I23" s="123"/>
      <c r="J23" s="123"/>
      <c r="K23" s="123"/>
      <c r="L23" s="1"/>
      <c r="M23" s="1"/>
      <c r="N23" s="1"/>
      <c r="O23" s="1"/>
      <c r="P23" s="1"/>
      <c r="Q23" s="1"/>
      <c r="R23" s="1"/>
      <c r="S23" s="1"/>
      <c r="T23" s="1"/>
      <c r="U23" s="1"/>
      <c r="V23" s="1"/>
      <c r="W23" s="1"/>
      <c r="X23" s="1"/>
      <c r="Y23" s="1"/>
      <c r="Z23" s="1"/>
      <c r="AA23" s="1"/>
    </row>
    <row r="24" spans="1:27" ht="13" hidden="1" customHeight="1" x14ac:dyDescent="0.15">
      <c r="A24" s="1"/>
      <c r="B24" s="2"/>
      <c r="C24" s="1" t="s">
        <v>458</v>
      </c>
      <c r="D24" s="1"/>
      <c r="E24" s="1"/>
      <c r="F24" s="545"/>
      <c r="G24" s="377"/>
      <c r="H24" s="1"/>
      <c r="I24" s="123"/>
      <c r="J24" s="123"/>
      <c r="K24" s="123"/>
      <c r="L24" s="1"/>
      <c r="M24" s="1"/>
      <c r="N24" s="1"/>
      <c r="O24" s="1"/>
      <c r="P24" s="1"/>
      <c r="Q24" s="1"/>
      <c r="R24" s="1"/>
      <c r="S24" s="1"/>
      <c r="T24" s="1"/>
      <c r="U24" s="1"/>
      <c r="V24" s="1"/>
      <c r="W24" s="1"/>
      <c r="X24" s="1"/>
      <c r="Y24" s="1"/>
      <c r="Z24" s="1"/>
      <c r="AA24" s="1"/>
    </row>
    <row r="25" spans="1:27" ht="15" customHeight="1" x14ac:dyDescent="0.15">
      <c r="A25" s="1"/>
      <c r="B25" s="2"/>
      <c r="C25" s="36" t="s">
        <v>459</v>
      </c>
      <c r="D25" s="529"/>
      <c r="E25" s="546"/>
      <c r="F25" s="542"/>
      <c r="G25" s="377"/>
      <c r="H25" s="1"/>
      <c r="I25" s="123"/>
      <c r="J25" s="123"/>
      <c r="K25" s="123"/>
      <c r="L25" s="1"/>
      <c r="M25" s="1"/>
      <c r="N25" s="1"/>
      <c r="O25" s="1"/>
      <c r="P25" s="1"/>
      <c r="Q25" s="1"/>
      <c r="R25" s="1"/>
      <c r="S25" s="1"/>
      <c r="T25" s="1"/>
      <c r="U25" s="1"/>
      <c r="V25" s="1"/>
      <c r="W25" s="1"/>
      <c r="X25" s="1"/>
      <c r="Y25" s="1"/>
      <c r="Z25" s="1"/>
      <c r="AA25" s="1"/>
    </row>
    <row r="26" spans="1:27" ht="15" customHeight="1" x14ac:dyDescent="0.15">
      <c r="A26" s="1"/>
      <c r="B26" s="2"/>
      <c r="C26" s="36" t="s">
        <v>460</v>
      </c>
      <c r="D26" s="529"/>
      <c r="E26" s="546"/>
      <c r="F26" s="377"/>
      <c r="G26" s="542"/>
      <c r="H26" s="1"/>
      <c r="I26" s="123"/>
      <c r="J26" s="123"/>
      <c r="K26" s="123"/>
      <c r="L26" s="1"/>
      <c r="M26" s="1"/>
      <c r="N26" s="1"/>
      <c r="O26" s="1"/>
      <c r="P26" s="1"/>
      <c r="Q26" s="1"/>
      <c r="R26" s="1"/>
      <c r="S26" s="1"/>
      <c r="T26" s="1"/>
      <c r="U26" s="1"/>
      <c r="V26" s="1"/>
      <c r="W26" s="1"/>
      <c r="X26" s="1"/>
      <c r="Y26" s="1"/>
      <c r="Z26" s="1"/>
      <c r="AA26" s="1"/>
    </row>
    <row r="27" spans="1:27" ht="13" customHeight="1" x14ac:dyDescent="0.15">
      <c r="A27" s="1"/>
      <c r="B27" s="2"/>
      <c r="C27" s="1"/>
      <c r="D27" s="1"/>
      <c r="E27" s="1"/>
      <c r="F27" s="377"/>
      <c r="G27" s="377"/>
      <c r="H27" s="1"/>
      <c r="I27" s="123"/>
      <c r="J27" s="123"/>
      <c r="K27" s="123"/>
      <c r="L27" s="1"/>
      <c r="M27" s="1"/>
      <c r="N27" s="1"/>
      <c r="O27" s="1"/>
      <c r="P27" s="1"/>
      <c r="Q27" s="1"/>
      <c r="R27" s="1"/>
      <c r="S27" s="1"/>
      <c r="T27" s="1"/>
      <c r="U27" s="1"/>
      <c r="V27" s="1"/>
      <c r="W27" s="1"/>
      <c r="X27" s="1"/>
      <c r="Y27" s="1"/>
      <c r="Z27" s="1"/>
      <c r="AA27" s="1"/>
    </row>
    <row r="28" spans="1:27" hidden="1" x14ac:dyDescent="0.15">
      <c r="A28" s="1"/>
      <c r="B28" s="2"/>
      <c r="C28" s="1" t="s">
        <v>461</v>
      </c>
      <c r="D28" s="1"/>
      <c r="E28" s="1"/>
      <c r="F28" s="377"/>
      <c r="G28" s="545"/>
      <c r="H28" s="1"/>
      <c r="I28" s="123"/>
      <c r="J28" s="123"/>
      <c r="K28" s="123"/>
      <c r="L28" s="1"/>
      <c r="M28" s="1"/>
      <c r="N28" s="1"/>
      <c r="O28" s="1"/>
      <c r="P28" s="1"/>
      <c r="Q28" s="1"/>
      <c r="R28" s="1"/>
      <c r="S28" s="1"/>
      <c r="T28" s="1"/>
      <c r="U28" s="1"/>
      <c r="V28" s="1"/>
      <c r="W28" s="1"/>
      <c r="X28" s="1"/>
      <c r="Y28" s="1"/>
      <c r="Z28" s="1"/>
      <c r="AA28" s="1"/>
    </row>
    <row r="29" spans="1:27" hidden="1" x14ac:dyDescent="0.15">
      <c r="A29" s="1"/>
      <c r="B29" s="2"/>
      <c r="C29" s="1" t="s">
        <v>462</v>
      </c>
      <c r="D29" s="1"/>
      <c r="E29" s="1"/>
      <c r="F29" s="545"/>
      <c r="G29" s="377"/>
      <c r="H29" s="1"/>
      <c r="I29" s="123"/>
      <c r="J29" s="123"/>
      <c r="K29" s="123"/>
      <c r="L29" s="1"/>
      <c r="M29" s="1"/>
      <c r="N29" s="1"/>
      <c r="O29" s="1"/>
      <c r="P29" s="1"/>
      <c r="Q29" s="1"/>
      <c r="R29" s="1"/>
      <c r="S29" s="1"/>
      <c r="T29" s="1"/>
      <c r="U29" s="1"/>
      <c r="V29" s="1"/>
      <c r="W29" s="1"/>
      <c r="X29" s="1"/>
      <c r="Y29" s="1"/>
      <c r="Z29" s="1"/>
      <c r="AA29" s="1"/>
    </row>
    <row r="30" spans="1:27" ht="26.25" customHeight="1" x14ac:dyDescent="0.15">
      <c r="A30" s="1"/>
      <c r="B30" s="2"/>
      <c r="C30" s="681" t="s">
        <v>463</v>
      </c>
      <c r="D30" s="682"/>
      <c r="E30" s="683"/>
      <c r="F30" s="542"/>
      <c r="G30" s="377"/>
      <c r="H30" s="1"/>
      <c r="I30" s="123"/>
      <c r="J30" s="670" t="s">
        <v>464</v>
      </c>
      <c r="K30" s="123"/>
      <c r="L30" s="1"/>
      <c r="M30" s="1"/>
      <c r="N30" s="1"/>
      <c r="O30" s="1"/>
      <c r="P30" s="1"/>
      <c r="Q30" s="1"/>
      <c r="R30" s="1"/>
      <c r="S30" s="1"/>
      <c r="T30" s="1"/>
      <c r="U30" s="1"/>
      <c r="V30" s="1"/>
      <c r="W30" s="1"/>
      <c r="X30" s="1"/>
      <c r="Y30" s="1"/>
      <c r="Z30" s="1"/>
      <c r="AA30" s="1"/>
    </row>
    <row r="31" spans="1:27" ht="27" customHeight="1" x14ac:dyDescent="0.15">
      <c r="A31" s="1"/>
      <c r="B31" s="2"/>
      <c r="C31" s="681" t="s">
        <v>465</v>
      </c>
      <c r="D31" s="682"/>
      <c r="E31" s="683"/>
      <c r="F31" s="377"/>
      <c r="G31" s="542"/>
      <c r="H31" s="1"/>
      <c r="I31" s="661" t="s">
        <v>466</v>
      </c>
      <c r="J31" s="671"/>
      <c r="K31" s="123"/>
      <c r="L31" s="1"/>
      <c r="M31" s="1"/>
      <c r="N31" s="1"/>
      <c r="O31" s="1"/>
      <c r="P31" s="1"/>
      <c r="Q31" s="1"/>
      <c r="R31" s="1"/>
      <c r="S31" s="1"/>
      <c r="T31" s="1"/>
      <c r="U31" s="1"/>
      <c r="V31" s="1"/>
      <c r="W31" s="1"/>
      <c r="X31" s="1"/>
      <c r="Y31" s="1"/>
      <c r="Z31" s="1"/>
      <c r="AA31" s="1"/>
    </row>
    <row r="32" spans="1:27" ht="12.75" customHeight="1" x14ac:dyDescent="0.15">
      <c r="A32" s="1"/>
      <c r="B32" s="2"/>
      <c r="C32" s="1"/>
      <c r="D32" s="1"/>
      <c r="E32" s="1"/>
      <c r="F32" s="377"/>
      <c r="G32" s="377"/>
      <c r="H32" s="1"/>
      <c r="I32" s="662"/>
      <c r="J32" s="671"/>
      <c r="K32" s="123"/>
      <c r="L32" s="1"/>
      <c r="M32" s="1"/>
      <c r="N32" s="1"/>
      <c r="O32" s="1"/>
      <c r="P32" s="1"/>
      <c r="Q32" s="1"/>
      <c r="R32" s="1"/>
      <c r="S32" s="1"/>
      <c r="T32" s="1"/>
      <c r="U32" s="1"/>
      <c r="V32" s="1"/>
      <c r="W32" s="1"/>
      <c r="X32" s="1"/>
      <c r="Y32" s="1"/>
      <c r="Z32" s="1"/>
      <c r="AA32" s="1"/>
    </row>
    <row r="33" spans="1:27" ht="12.75" hidden="1" customHeight="1" x14ac:dyDescent="0.15">
      <c r="A33" s="1"/>
      <c r="B33" s="2"/>
      <c r="C33" s="1" t="s">
        <v>467</v>
      </c>
      <c r="D33" s="1"/>
      <c r="E33" s="1"/>
      <c r="F33" s="377"/>
      <c r="G33" s="545"/>
      <c r="H33" s="1"/>
      <c r="I33" s="662"/>
      <c r="J33" s="671"/>
      <c r="K33" s="123"/>
      <c r="L33" s="1"/>
      <c r="M33" s="1"/>
      <c r="N33" s="1"/>
      <c r="O33" s="1"/>
      <c r="P33" s="1"/>
      <c r="Q33" s="1"/>
      <c r="R33" s="1"/>
      <c r="S33" s="1"/>
      <c r="T33" s="1"/>
      <c r="U33" s="1"/>
      <c r="V33" s="1"/>
      <c r="W33" s="1"/>
      <c r="X33" s="1"/>
      <c r="Y33" s="1"/>
      <c r="Z33" s="1"/>
      <c r="AA33" s="1"/>
    </row>
    <row r="34" spans="1:27" ht="12.75" hidden="1" customHeight="1" x14ac:dyDescent="0.15">
      <c r="A34" s="1"/>
      <c r="B34" s="2"/>
      <c r="C34" s="1" t="s">
        <v>468</v>
      </c>
      <c r="D34" s="1"/>
      <c r="E34" s="1"/>
      <c r="F34" s="545"/>
      <c r="G34" s="377"/>
      <c r="H34" s="1"/>
      <c r="I34" s="662"/>
      <c r="J34" s="671"/>
      <c r="K34" s="123"/>
      <c r="L34" s="1"/>
      <c r="M34" s="1"/>
      <c r="N34" s="1"/>
      <c r="O34" s="1"/>
      <c r="P34" s="1"/>
      <c r="Q34" s="1"/>
      <c r="R34" s="1"/>
      <c r="S34" s="1"/>
      <c r="T34" s="1"/>
      <c r="U34" s="1"/>
      <c r="V34" s="1"/>
      <c r="W34" s="1"/>
      <c r="X34" s="1"/>
      <c r="Y34" s="1"/>
      <c r="Z34" s="1"/>
      <c r="AA34" s="1"/>
    </row>
    <row r="35" spans="1:27" ht="24" customHeight="1" x14ac:dyDescent="0.15">
      <c r="A35" s="1"/>
      <c r="B35" s="2"/>
      <c r="C35" s="681" t="s">
        <v>469</v>
      </c>
      <c r="D35" s="682"/>
      <c r="E35" s="683"/>
      <c r="F35" s="542"/>
      <c r="G35" s="377"/>
      <c r="H35" s="1"/>
      <c r="I35" s="662"/>
      <c r="J35" s="671"/>
      <c r="K35" s="123"/>
      <c r="L35" s="1"/>
      <c r="M35" s="1"/>
      <c r="N35" s="1"/>
      <c r="O35" s="1"/>
      <c r="P35" s="1"/>
      <c r="Q35" s="1"/>
      <c r="R35" s="1"/>
      <c r="S35" s="1"/>
      <c r="T35" s="1"/>
      <c r="U35" s="1"/>
      <c r="V35" s="1"/>
      <c r="W35" s="1"/>
      <c r="X35" s="1"/>
      <c r="Y35" s="1"/>
      <c r="Z35" s="1"/>
      <c r="AA35" s="1"/>
    </row>
    <row r="36" spans="1:27" ht="25.5" customHeight="1" x14ac:dyDescent="0.15">
      <c r="A36" s="1"/>
      <c r="B36" s="2"/>
      <c r="C36" s="681" t="s">
        <v>470</v>
      </c>
      <c r="D36" s="682"/>
      <c r="E36" s="683"/>
      <c r="F36" s="377"/>
      <c r="G36" s="190"/>
      <c r="H36" s="1"/>
      <c r="I36" s="662"/>
      <c r="J36" s="671"/>
      <c r="K36" s="123"/>
      <c r="L36" s="1"/>
      <c r="M36" s="1"/>
      <c r="N36" s="1"/>
      <c r="O36" s="1"/>
      <c r="P36" s="1"/>
      <c r="Q36" s="1"/>
      <c r="R36" s="1"/>
      <c r="S36" s="1"/>
      <c r="T36" s="1"/>
      <c r="U36" s="1"/>
      <c r="V36" s="1"/>
      <c r="W36" s="1"/>
      <c r="X36" s="1"/>
      <c r="Y36" s="1"/>
      <c r="Z36" s="1"/>
      <c r="AA36" s="1"/>
    </row>
    <row r="37" spans="1:27" x14ac:dyDescent="0.15">
      <c r="A37" s="1"/>
      <c r="B37" s="2"/>
      <c r="C37" s="1"/>
      <c r="D37" s="1"/>
      <c r="E37" s="1"/>
      <c r="F37" s="377"/>
      <c r="G37" s="377"/>
      <c r="H37" s="1"/>
      <c r="I37" s="662"/>
      <c r="J37" s="671"/>
      <c r="K37" s="123"/>
      <c r="L37" s="1"/>
      <c r="M37" s="1"/>
      <c r="N37" s="1"/>
      <c r="O37" s="1"/>
      <c r="P37" s="1"/>
      <c r="Q37" s="1"/>
      <c r="R37" s="1"/>
      <c r="S37" s="1"/>
      <c r="T37" s="1"/>
      <c r="U37" s="1"/>
      <c r="V37" s="1"/>
      <c r="W37" s="1"/>
      <c r="X37" s="1"/>
      <c r="Y37" s="1"/>
      <c r="Z37" s="1"/>
      <c r="AA37" s="1"/>
    </row>
    <row r="38" spans="1:27" ht="52.5" customHeight="1" x14ac:dyDescent="0.15">
      <c r="A38" s="1"/>
      <c r="B38" s="2"/>
      <c r="C38" s="681" t="s">
        <v>471</v>
      </c>
      <c r="D38" s="682"/>
      <c r="E38" s="683"/>
      <c r="F38" s="547">
        <f>I40</f>
        <v>0</v>
      </c>
      <c r="G38" s="377"/>
      <c r="H38" s="1"/>
      <c r="I38" s="662"/>
      <c r="J38" s="671"/>
      <c r="K38" s="123"/>
      <c r="L38" s="1"/>
      <c r="M38" s="1"/>
      <c r="N38" s="1"/>
      <c r="O38" s="1"/>
      <c r="P38" s="1"/>
      <c r="Q38" s="1"/>
      <c r="R38" s="1"/>
      <c r="S38" s="1"/>
      <c r="T38" s="1"/>
      <c r="U38" s="1"/>
      <c r="V38" s="1"/>
      <c r="W38" s="1"/>
      <c r="X38" s="1"/>
      <c r="Y38" s="1"/>
      <c r="Z38" s="1"/>
      <c r="AA38" s="1"/>
    </row>
    <row r="39" spans="1:27" ht="15" customHeight="1" x14ac:dyDescent="0.15">
      <c r="A39" s="17"/>
      <c r="B39" s="548"/>
      <c r="C39" s="685" t="s">
        <v>472</v>
      </c>
      <c r="D39" s="686"/>
      <c r="E39" s="687"/>
      <c r="F39" s="549"/>
      <c r="G39" s="547">
        <f>'PERS-Deferred Schedules'!I14</f>
        <v>0</v>
      </c>
      <c r="H39" s="1"/>
      <c r="I39" s="663"/>
      <c r="J39" s="671"/>
      <c r="K39" s="377"/>
      <c r="L39" s="375"/>
      <c r="M39" s="375"/>
      <c r="N39" s="375"/>
      <c r="O39" s="375"/>
      <c r="P39" s="375"/>
      <c r="Q39" s="1"/>
      <c r="R39" s="375"/>
      <c r="S39" s="1"/>
      <c r="T39" s="1"/>
      <c r="U39" s="1"/>
      <c r="V39" s="1"/>
      <c r="W39" s="1"/>
      <c r="X39" s="1"/>
      <c r="Y39" s="1"/>
      <c r="Z39" s="1"/>
      <c r="AA39" s="1"/>
    </row>
    <row r="40" spans="1:27" ht="15" customHeight="1" x14ac:dyDescent="0.15">
      <c r="A40" s="1"/>
      <c r="B40" s="2"/>
      <c r="C40" s="688" t="s">
        <v>473</v>
      </c>
      <c r="D40" s="688"/>
      <c r="E40" s="688"/>
      <c r="F40" s="547">
        <f>SUM(F13:F39)</f>
        <v>0</v>
      </c>
      <c r="G40" s="547">
        <f>SUM(G13:G39)</f>
        <v>0</v>
      </c>
      <c r="H40" s="1"/>
      <c r="I40" s="550">
        <f>G14+G16+G21+G26+G31+G36+G39-F13-F16-F20-F25-F30-F35</f>
        <v>0</v>
      </c>
      <c r="J40" s="672"/>
      <c r="K40" s="377"/>
      <c r="L40" s="375"/>
      <c r="M40" s="375"/>
      <c r="N40" s="375"/>
      <c r="O40" s="375"/>
      <c r="P40" s="375"/>
      <c r="Q40" s="375">
        <f>SUM(Q13:Q39)</f>
        <v>0</v>
      </c>
      <c r="R40" s="375"/>
      <c r="S40" s="1"/>
      <c r="T40" s="1"/>
      <c r="U40" s="1"/>
      <c r="V40" s="1"/>
      <c r="W40" s="1"/>
      <c r="X40" s="1"/>
      <c r="Y40" s="1"/>
      <c r="Z40" s="1"/>
      <c r="AA40" s="1"/>
    </row>
    <row r="41" spans="1:27" ht="15" customHeight="1" x14ac:dyDescent="0.15">
      <c r="A41" s="17"/>
      <c r="B41" s="18"/>
      <c r="C41" s="17"/>
      <c r="D41" s="17"/>
      <c r="E41" s="17"/>
      <c r="F41" s="551" t="s">
        <v>93</v>
      </c>
      <c r="G41" s="551">
        <f>G40-F40</f>
        <v>0</v>
      </c>
      <c r="H41" s="1"/>
      <c r="I41" s="422" t="s">
        <v>474</v>
      </c>
      <c r="J41" s="422" t="s">
        <v>475</v>
      </c>
      <c r="K41" s="377"/>
      <c r="L41" s="375"/>
      <c r="M41" s="375"/>
      <c r="N41" s="375"/>
      <c r="O41" s="375"/>
      <c r="P41" s="375"/>
      <c r="Q41" s="1"/>
      <c r="R41" s="1"/>
      <c r="S41" s="1"/>
      <c r="T41" s="1"/>
      <c r="U41" s="1"/>
      <c r="V41" s="1"/>
      <c r="W41" s="1"/>
      <c r="X41" s="1"/>
      <c r="Y41" s="1"/>
      <c r="Z41" s="1"/>
      <c r="AA41" s="1"/>
    </row>
    <row r="42" spans="1:27" ht="20.25" customHeight="1" x14ac:dyDescent="0.15">
      <c r="A42" s="43"/>
      <c r="B42" s="46"/>
      <c r="C42" s="43"/>
      <c r="D42" s="43"/>
      <c r="E42" s="43"/>
      <c r="F42" s="666" t="s">
        <v>476</v>
      </c>
      <c r="G42" s="667"/>
      <c r="H42" s="1"/>
      <c r="I42" s="664" t="s">
        <v>477</v>
      </c>
      <c r="J42" s="664" t="s">
        <v>478</v>
      </c>
      <c r="K42" s="123"/>
      <c r="L42" s="1"/>
      <c r="M42" s="1"/>
      <c r="N42" s="1"/>
      <c r="O42" s="1"/>
      <c r="P42" s="1"/>
      <c r="Q42" s="1"/>
      <c r="R42" s="1"/>
      <c r="S42" s="1"/>
      <c r="T42" s="1"/>
      <c r="U42" s="1"/>
      <c r="V42" s="1"/>
      <c r="W42" s="1"/>
      <c r="X42" s="1"/>
      <c r="Y42" s="1"/>
      <c r="Z42" s="1"/>
      <c r="AA42" s="1"/>
    </row>
    <row r="43" spans="1:27" ht="32.25" customHeight="1" x14ac:dyDescent="0.15">
      <c r="A43" s="32" t="s">
        <v>479</v>
      </c>
      <c r="B43" s="2"/>
      <c r="C43" s="660" t="s">
        <v>480</v>
      </c>
      <c r="D43" s="660"/>
      <c r="E43" s="660"/>
      <c r="F43" s="668"/>
      <c r="G43" s="669"/>
      <c r="H43" s="1"/>
      <c r="I43" s="665"/>
      <c r="J43" s="665"/>
      <c r="K43" s="123"/>
      <c r="L43" s="1"/>
      <c r="M43" s="1"/>
      <c r="N43" s="1"/>
      <c r="O43" s="1"/>
      <c r="P43" s="1"/>
      <c r="Q43" s="1"/>
      <c r="R43" s="1"/>
      <c r="S43" s="1"/>
      <c r="T43" s="1"/>
      <c r="U43" s="1"/>
      <c r="V43" s="1"/>
      <c r="W43" s="1"/>
      <c r="X43" s="1"/>
      <c r="Y43" s="1"/>
      <c r="Z43" s="1"/>
      <c r="AA43" s="1"/>
    </row>
    <row r="44" spans="1:27" ht="15" customHeight="1" x14ac:dyDescent="0.15">
      <c r="A44" s="1"/>
      <c r="B44" s="2"/>
      <c r="C44" s="36" t="s">
        <v>481</v>
      </c>
      <c r="D44" s="529"/>
      <c r="E44" s="546"/>
      <c r="F44" s="552">
        <f>G45+G46</f>
        <v>0</v>
      </c>
      <c r="G44" s="375"/>
      <c r="H44" s="1"/>
      <c r="I44" s="553">
        <f>I45+I46</f>
        <v>0</v>
      </c>
      <c r="J44" s="547">
        <f>F44-I44</f>
        <v>0</v>
      </c>
      <c r="K44" s="123"/>
      <c r="L44" s="1"/>
      <c r="M44" s="1"/>
      <c r="N44" s="1"/>
      <c r="O44" s="1"/>
      <c r="P44" s="1"/>
      <c r="Q44" s="1"/>
      <c r="R44" s="1"/>
      <c r="S44" s="1"/>
      <c r="T44" s="1"/>
      <c r="U44" s="1"/>
      <c r="V44" s="1"/>
      <c r="W44" s="1"/>
      <c r="X44" s="1"/>
      <c r="Y44" s="1"/>
      <c r="Z44" s="1"/>
      <c r="AA44" s="1"/>
    </row>
    <row r="45" spans="1:27" ht="15" customHeight="1" x14ac:dyDescent="0.15">
      <c r="A45" s="17"/>
      <c r="B45" s="18"/>
      <c r="C45" s="36" t="s">
        <v>482</v>
      </c>
      <c r="D45" s="529"/>
      <c r="E45" s="546"/>
      <c r="F45" s="538"/>
      <c r="G45" s="542"/>
      <c r="H45" s="1"/>
      <c r="I45" s="554"/>
      <c r="J45" s="552">
        <f>G45-I45</f>
        <v>0</v>
      </c>
      <c r="K45" s="377"/>
      <c r="L45" s="375"/>
      <c r="M45" s="375"/>
      <c r="N45" s="375"/>
      <c r="O45" s="375"/>
      <c r="P45" s="375"/>
      <c r="Q45" s="1"/>
      <c r="R45" s="1"/>
      <c r="S45" s="1"/>
      <c r="T45" s="1"/>
      <c r="U45" s="1"/>
      <c r="V45" s="1"/>
      <c r="W45" s="1"/>
      <c r="X45" s="1"/>
      <c r="Y45" s="1"/>
      <c r="Z45" s="1"/>
      <c r="AA45" s="1"/>
    </row>
    <row r="46" spans="1:27" ht="16.5" customHeight="1" x14ac:dyDescent="0.15">
      <c r="A46" s="1"/>
      <c r="B46" s="2"/>
      <c r="C46" s="692"/>
      <c r="D46" s="693"/>
      <c r="E46" s="694"/>
      <c r="F46" s="375"/>
      <c r="G46" s="555"/>
      <c r="H46" s="1"/>
      <c r="I46" s="556"/>
      <c r="J46" s="557"/>
      <c r="K46" s="377"/>
      <c r="L46" s="375"/>
      <c r="M46" s="375"/>
      <c r="N46" s="375"/>
      <c r="O46" s="375"/>
      <c r="P46" s="375"/>
      <c r="Q46" s="1"/>
      <c r="R46" s="1"/>
      <c r="S46" s="1"/>
      <c r="T46" s="1"/>
      <c r="U46" s="1"/>
      <c r="V46" s="1"/>
      <c r="W46" s="1"/>
      <c r="X46" s="1"/>
      <c r="Y46" s="1"/>
      <c r="Z46" s="1"/>
      <c r="AA46" s="1"/>
    </row>
    <row r="47" spans="1:27" ht="20.25" customHeight="1" x14ac:dyDescent="0.15">
      <c r="A47" s="43"/>
      <c r="B47" s="46"/>
      <c r="C47" s="43"/>
      <c r="D47" s="43"/>
      <c r="E47" s="43"/>
      <c r="F47" s="43"/>
      <c r="G47" s="43"/>
      <c r="H47" s="1"/>
      <c r="I47" s="123"/>
      <c r="J47" s="123"/>
      <c r="K47" s="123"/>
      <c r="L47" s="1"/>
      <c r="M47" s="1"/>
      <c r="N47" s="1"/>
      <c r="O47" s="1"/>
      <c r="P47" s="1"/>
      <c r="Q47" s="1"/>
      <c r="R47" s="1"/>
      <c r="S47" s="1"/>
      <c r="T47" s="1"/>
      <c r="U47" s="1"/>
      <c r="V47" s="1"/>
      <c r="W47" s="1"/>
      <c r="X47" s="1"/>
      <c r="Y47" s="1"/>
      <c r="Z47" s="1"/>
      <c r="AA47" s="1"/>
    </row>
    <row r="48" spans="1:27" ht="42.75" customHeight="1" x14ac:dyDescent="0.15">
      <c r="A48" s="32" t="s">
        <v>483</v>
      </c>
      <c r="B48" s="2"/>
      <c r="C48" s="660" t="s">
        <v>484</v>
      </c>
      <c r="D48" s="660"/>
      <c r="E48" s="660"/>
      <c r="F48" s="1"/>
      <c r="G48" s="1"/>
      <c r="H48" s="1"/>
      <c r="I48" s="123"/>
      <c r="J48" s="123"/>
      <c r="K48" s="123"/>
      <c r="L48" s="1"/>
      <c r="M48" s="1"/>
      <c r="N48" s="1"/>
      <c r="O48" s="1"/>
      <c r="P48" s="1"/>
      <c r="Q48" s="1"/>
      <c r="R48" s="1"/>
      <c r="S48" s="1"/>
      <c r="T48" s="1"/>
      <c r="U48" s="1"/>
      <c r="V48" s="1"/>
      <c r="W48" s="1"/>
      <c r="X48" s="1"/>
      <c r="Y48" s="1"/>
      <c r="Z48" s="1"/>
      <c r="AA48" s="1"/>
    </row>
    <row r="49" spans="1:16" ht="15" customHeight="1" x14ac:dyDescent="0.15">
      <c r="A49" s="1"/>
      <c r="B49" s="2"/>
      <c r="C49" s="678" t="s">
        <v>485</v>
      </c>
      <c r="D49" s="679"/>
      <c r="E49" s="680"/>
      <c r="F49" s="542"/>
      <c r="G49" s="375"/>
      <c r="H49" s="1"/>
      <c r="I49" s="123"/>
      <c r="J49" s="377"/>
      <c r="K49" s="123"/>
      <c r="L49" s="1"/>
      <c r="M49" s="1"/>
      <c r="N49" s="1"/>
      <c r="O49" s="1"/>
      <c r="P49" s="1"/>
    </row>
    <row r="50" spans="1:16" ht="15" customHeight="1" x14ac:dyDescent="0.15">
      <c r="A50" s="1"/>
      <c r="B50" s="2"/>
      <c r="C50" s="681" t="s">
        <v>486</v>
      </c>
      <c r="D50" s="682"/>
      <c r="E50" s="683"/>
      <c r="F50" s="375"/>
      <c r="G50" s="547">
        <f>F49</f>
        <v>0</v>
      </c>
      <c r="H50" s="1"/>
      <c r="I50" s="123"/>
      <c r="J50" s="123"/>
      <c r="K50" s="377"/>
      <c r="L50" s="375"/>
      <c r="M50" s="375"/>
      <c r="N50" s="375"/>
      <c r="O50" s="375"/>
      <c r="P50" s="375"/>
    </row>
    <row r="51" spans="1:16" ht="15.75" customHeight="1" x14ac:dyDescent="0.15">
      <c r="A51" s="1"/>
      <c r="B51" s="1"/>
      <c r="C51" s="1"/>
      <c r="D51" s="1"/>
      <c r="E51" s="1"/>
      <c r="F51" s="1"/>
      <c r="G51" s="1"/>
      <c r="H51" s="1"/>
      <c r="I51" s="123"/>
      <c r="J51" s="123"/>
      <c r="K51" s="123"/>
      <c r="L51" s="1"/>
      <c r="M51" s="1"/>
      <c r="N51" s="1"/>
      <c r="O51" s="1"/>
      <c r="P51" s="1"/>
    </row>
    <row r="52" spans="1:16" x14ac:dyDescent="0.15">
      <c r="A52" s="558"/>
      <c r="B52" s="124"/>
      <c r="C52" s="124"/>
      <c r="D52" s="124"/>
      <c r="E52" s="124"/>
      <c r="F52" s="124"/>
      <c r="G52" s="559"/>
      <c r="H52" s="1"/>
      <c r="I52" s="123"/>
      <c r="J52" s="123"/>
      <c r="K52" s="123"/>
      <c r="L52" s="1"/>
      <c r="M52" s="1"/>
      <c r="N52" s="1"/>
      <c r="O52" s="1"/>
      <c r="P52" s="1"/>
    </row>
    <row r="53" spans="1:16" x14ac:dyDescent="0.15">
      <c r="A53" s="323" t="s">
        <v>487</v>
      </c>
      <c r="B53" s="1"/>
      <c r="C53" s="2" t="s">
        <v>488</v>
      </c>
      <c r="D53" s="1"/>
      <c r="E53" s="1"/>
      <c r="F53" s="1"/>
      <c r="G53" s="320"/>
      <c r="H53" s="1"/>
      <c r="I53" s="123"/>
      <c r="J53" s="377"/>
      <c r="K53" s="377"/>
      <c r="L53" s="375"/>
      <c r="M53" s="375"/>
      <c r="N53" s="375"/>
      <c r="O53" s="375"/>
      <c r="P53" s="375"/>
    </row>
    <row r="54" spans="1:16" x14ac:dyDescent="0.15">
      <c r="A54" s="153"/>
      <c r="B54" s="1"/>
      <c r="C54" s="2" t="s">
        <v>489</v>
      </c>
      <c r="D54" s="1"/>
      <c r="E54" s="1"/>
      <c r="F54" s="1"/>
      <c r="G54" s="320"/>
      <c r="H54" s="1"/>
      <c r="I54" s="123"/>
      <c r="J54" s="377"/>
      <c r="K54" s="377"/>
      <c r="L54" s="375"/>
      <c r="M54" s="375"/>
      <c r="N54" s="375"/>
      <c r="O54" s="375"/>
      <c r="P54" s="375"/>
    </row>
    <row r="55" spans="1:16" x14ac:dyDescent="0.15">
      <c r="A55" s="153"/>
      <c r="B55" s="1"/>
      <c r="C55" s="1" t="s">
        <v>490</v>
      </c>
      <c r="D55" s="1"/>
      <c r="E55" s="1"/>
      <c r="F55" s="1"/>
      <c r="G55" s="320"/>
      <c r="H55" s="1"/>
      <c r="I55" s="123"/>
      <c r="J55" s="377"/>
      <c r="K55" s="377"/>
      <c r="L55" s="375"/>
      <c r="M55" s="375"/>
      <c r="N55" s="375"/>
      <c r="O55" s="375"/>
      <c r="P55" s="375"/>
    </row>
    <row r="56" spans="1:16" x14ac:dyDescent="0.15">
      <c r="A56" s="153"/>
      <c r="B56" s="1"/>
      <c r="C56" s="1"/>
      <c r="D56" s="1"/>
      <c r="E56" s="1"/>
      <c r="F56" s="1"/>
      <c r="G56" s="320"/>
      <c r="H56" s="1"/>
      <c r="I56" s="123"/>
      <c r="J56" s="377"/>
      <c r="K56" s="377"/>
      <c r="L56" s="375"/>
      <c r="M56" s="375"/>
      <c r="N56" s="375"/>
      <c r="O56" s="375"/>
      <c r="P56" s="375"/>
    </row>
    <row r="57" spans="1:16" x14ac:dyDescent="0.15">
      <c r="A57" s="323" t="s">
        <v>491</v>
      </c>
      <c r="B57" s="1"/>
      <c r="C57" s="2" t="s">
        <v>492</v>
      </c>
      <c r="D57" s="1"/>
      <c r="E57" s="1"/>
      <c r="F57" s="1"/>
      <c r="G57" s="320"/>
      <c r="H57" s="1"/>
      <c r="I57" s="123"/>
      <c r="J57" s="123"/>
      <c r="K57" s="377"/>
      <c r="L57" s="375"/>
      <c r="M57" s="375"/>
      <c r="N57" s="375"/>
      <c r="O57" s="375"/>
      <c r="P57" s="375"/>
    </row>
    <row r="58" spans="1:16" x14ac:dyDescent="0.15">
      <c r="A58" s="52"/>
      <c r="B58" s="17"/>
      <c r="C58" s="5" t="s">
        <v>493</v>
      </c>
      <c r="D58" s="17"/>
      <c r="E58" s="17"/>
      <c r="F58" s="17"/>
      <c r="G58" s="560"/>
      <c r="H58" s="1"/>
      <c r="I58" s="123"/>
      <c r="J58" s="123"/>
      <c r="K58" s="377"/>
      <c r="L58" s="375"/>
      <c r="M58" s="375"/>
      <c r="N58" s="375"/>
      <c r="O58" s="375"/>
      <c r="P58" s="375"/>
    </row>
    <row r="59" spans="1:16" x14ac:dyDescent="0.15">
      <c r="A59" s="1"/>
      <c r="B59" s="1"/>
      <c r="C59" s="1"/>
      <c r="D59" s="1"/>
      <c r="E59" s="1"/>
      <c r="F59" s="1"/>
      <c r="G59" s="1"/>
      <c r="H59" s="1"/>
      <c r="I59" s="123"/>
      <c r="J59" s="123"/>
      <c r="K59" s="123"/>
      <c r="L59" s="1"/>
      <c r="M59" s="1"/>
      <c r="N59" s="1"/>
      <c r="O59" s="1"/>
      <c r="P59" s="1"/>
    </row>
    <row r="60" spans="1:16" x14ac:dyDescent="0.15">
      <c r="A60" s="1"/>
      <c r="B60" s="1"/>
      <c r="C60" s="1"/>
      <c r="D60" s="1"/>
      <c r="E60" s="1"/>
      <c r="F60" s="1"/>
      <c r="G60" s="1"/>
      <c r="H60" s="1"/>
      <c r="I60" s="123"/>
      <c r="J60" s="123"/>
      <c r="K60" s="123"/>
      <c r="L60" s="1"/>
      <c r="M60" s="1"/>
      <c r="N60" s="1"/>
      <c r="O60" s="1"/>
      <c r="P60" s="1"/>
    </row>
    <row r="61" spans="1:16" x14ac:dyDescent="0.15">
      <c r="A61" s="1"/>
      <c r="B61" s="1"/>
      <c r="C61" s="1"/>
      <c r="D61" s="1"/>
      <c r="E61" s="1"/>
      <c r="F61" s="1"/>
      <c r="G61" s="1"/>
      <c r="H61" s="1"/>
      <c r="I61" s="123"/>
      <c r="J61" s="123"/>
      <c r="K61" s="377"/>
      <c r="L61" s="375"/>
      <c r="M61" s="375"/>
      <c r="N61" s="375"/>
      <c r="O61" s="375"/>
      <c r="P61" s="375"/>
    </row>
    <row r="62" spans="1:16" x14ac:dyDescent="0.15">
      <c r="A62" s="1"/>
      <c r="B62" s="1"/>
      <c r="C62" s="1"/>
      <c r="D62" s="1"/>
      <c r="E62" s="1"/>
      <c r="F62" s="1"/>
      <c r="G62" s="1"/>
      <c r="H62" s="1"/>
      <c r="I62" s="123"/>
      <c r="J62" s="123"/>
      <c r="K62" s="377"/>
      <c r="L62" s="375"/>
      <c r="M62" s="375"/>
      <c r="N62" s="375"/>
      <c r="O62" s="375"/>
      <c r="P62" s="375"/>
    </row>
    <row r="63" spans="1:16" x14ac:dyDescent="0.15">
      <c r="A63" s="1"/>
      <c r="B63" s="1"/>
      <c r="C63" s="1"/>
      <c r="D63" s="1"/>
      <c r="E63" s="1"/>
      <c r="F63" s="1"/>
      <c r="G63" s="1"/>
      <c r="H63" s="1"/>
      <c r="I63" s="123"/>
      <c r="J63" s="123"/>
      <c r="K63" s="123"/>
      <c r="L63" s="1"/>
      <c r="M63" s="1"/>
      <c r="N63" s="1"/>
      <c r="O63" s="1"/>
      <c r="P63" s="1"/>
    </row>
    <row r="64" spans="1:16" x14ac:dyDescent="0.15">
      <c r="A64" s="1"/>
      <c r="B64" s="1"/>
      <c r="C64" s="1"/>
      <c r="D64" s="1"/>
      <c r="E64" s="1"/>
      <c r="F64" s="1"/>
      <c r="G64" s="1"/>
      <c r="H64" s="1"/>
      <c r="I64" s="123"/>
      <c r="J64" s="123"/>
      <c r="K64" s="377"/>
      <c r="L64" s="375"/>
      <c r="M64" s="375"/>
      <c r="N64" s="375"/>
      <c r="O64" s="375"/>
      <c r="P64" s="375"/>
    </row>
    <row r="65" spans="9:11" x14ac:dyDescent="0.15">
      <c r="I65" s="123"/>
      <c r="J65" s="123"/>
      <c r="K65" s="123"/>
    </row>
    <row r="66" spans="9:11" x14ac:dyDescent="0.15">
      <c r="I66" s="123"/>
      <c r="J66" s="123"/>
      <c r="K66" s="123"/>
    </row>
    <row r="67" spans="9:11" x14ac:dyDescent="0.15">
      <c r="I67" s="123"/>
      <c r="J67" s="123"/>
      <c r="K67" s="123"/>
    </row>
  </sheetData>
  <sheetProtection sheet="1" formatCells="0" formatColumns="0" formatRows="0"/>
  <mergeCells count="37">
    <mergeCell ref="C48:E48"/>
    <mergeCell ref="C49:E49"/>
    <mergeCell ref="C50:E50"/>
    <mergeCell ref="J10:K10"/>
    <mergeCell ref="C31:E31"/>
    <mergeCell ref="C35:E35"/>
    <mergeCell ref="C36:E36"/>
    <mergeCell ref="C38:E38"/>
    <mergeCell ref="C39:E39"/>
    <mergeCell ref="C40:E40"/>
    <mergeCell ref="C13:E13"/>
    <mergeCell ref="C14:E14"/>
    <mergeCell ref="C20:E20"/>
    <mergeCell ref="C21:E21"/>
    <mergeCell ref="C30:E30"/>
    <mergeCell ref="C46:E46"/>
    <mergeCell ref="A1:G1"/>
    <mergeCell ref="A2:G2"/>
    <mergeCell ref="B4:E4"/>
    <mergeCell ref="B5:C5"/>
    <mergeCell ref="B6:C6"/>
    <mergeCell ref="AB9:AC9"/>
    <mergeCell ref="T9:U9"/>
    <mergeCell ref="R9:S9"/>
    <mergeCell ref="O9:P9"/>
    <mergeCell ref="V9:W9"/>
    <mergeCell ref="X9:Y9"/>
    <mergeCell ref="C9:G9"/>
    <mergeCell ref="A11:A12"/>
    <mergeCell ref="C10:G10"/>
    <mergeCell ref="Z9:AA9"/>
    <mergeCell ref="C43:E43"/>
    <mergeCell ref="I31:I39"/>
    <mergeCell ref="I42:I43"/>
    <mergeCell ref="J42:J43"/>
    <mergeCell ref="F42:G43"/>
    <mergeCell ref="J30:J40"/>
  </mergeCells>
  <hyperlinks>
    <hyperlink ref="B4:E4" location="'Instructions Tab'!A55" display="Step 3: See instructions tab for instructions" xr:uid="{B6F0C647-5C5F-4162-B6DF-4459726E902F}"/>
    <hyperlink ref="I41" location="'Instructions Tab'!A67" display="See instructions tab" xr:uid="{9C9F4115-C470-4C5C-9089-489F8DFDEE28}"/>
    <hyperlink ref="J41" location="'New! On-Behalf Revenue'!Print_Area" display="&amp; New! On-behalf tab" xr:uid="{4AB335BE-1212-40FC-981C-CD226B8F8327}"/>
  </hyperlinks>
  <pageMargins left="0.25" right="0.25"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73"/>
  <sheetViews>
    <sheetView topLeftCell="A9" zoomScaleNormal="100" workbookViewId="0">
      <selection activeCell="AG9" sqref="AG9"/>
    </sheetView>
  </sheetViews>
  <sheetFormatPr baseColWidth="10" defaultColWidth="9.1640625" defaultRowHeight="13" x14ac:dyDescent="0.15"/>
  <cols>
    <col min="1" max="1" width="1.5" style="6" customWidth="1"/>
    <col min="2" max="2" width="8.83203125" style="6" customWidth="1"/>
    <col min="3" max="3" width="3.5" style="6" customWidth="1"/>
    <col min="4" max="4" width="8.33203125" style="6" customWidth="1"/>
    <col min="5" max="5" width="7.1640625" style="6" customWidth="1"/>
    <col min="6" max="6" width="8" style="6" customWidth="1"/>
    <col min="7" max="7" width="8.6640625" style="6" customWidth="1"/>
    <col min="8" max="8" width="1.5" style="6" customWidth="1"/>
    <col min="9" max="9" width="15.5" style="6" customWidth="1"/>
    <col min="10" max="10" width="16.5" style="6" customWidth="1"/>
    <col min="11" max="11" width="1.5" style="6" customWidth="1"/>
    <col min="12" max="12" width="16.1640625" style="6" customWidth="1"/>
    <col min="13" max="13" width="14.1640625" style="6" customWidth="1"/>
    <col min="14" max="14" width="1.83203125" style="6" customWidth="1"/>
    <col min="15" max="15" width="15.33203125" style="6" hidden="1" customWidth="1"/>
    <col min="16" max="16" width="14.1640625" style="6" hidden="1" customWidth="1"/>
    <col min="17" max="17" width="2.1640625" style="6" customWidth="1"/>
    <col min="18" max="18" width="16.1640625" style="6" hidden="1" customWidth="1"/>
    <col min="19" max="19" width="15.33203125" style="6" hidden="1" customWidth="1"/>
    <col min="20" max="20" width="2" style="6" hidden="1" customWidth="1"/>
    <col min="21" max="21" width="13.83203125" style="6" hidden="1" customWidth="1"/>
    <col min="22" max="22" width="14.5" style="6" hidden="1" customWidth="1"/>
    <col min="23" max="23" width="2" style="6" hidden="1" customWidth="1"/>
    <col min="24" max="24" width="16.33203125" style="6" hidden="1" customWidth="1"/>
    <col min="25" max="25" width="14" style="6" hidden="1" customWidth="1"/>
    <col min="26" max="16384" width="9.1640625" style="6"/>
  </cols>
  <sheetData>
    <row r="1" spans="1:25" ht="18" x14ac:dyDescent="0.2">
      <c r="A1" s="322"/>
      <c r="B1" s="322"/>
      <c r="C1" s="322"/>
      <c r="D1" s="322"/>
      <c r="E1" s="322"/>
      <c r="F1" s="322"/>
      <c r="G1" s="322"/>
      <c r="H1" s="322"/>
      <c r="I1" s="695" t="s">
        <v>494</v>
      </c>
      <c r="J1" s="695"/>
      <c r="K1" s="695"/>
      <c r="L1" s="695"/>
      <c r="M1" s="695"/>
      <c r="N1" s="695"/>
      <c r="O1" s="695"/>
      <c r="P1" s="695"/>
      <c r="R1" s="695" t="s">
        <v>495</v>
      </c>
      <c r="S1" s="695"/>
      <c r="T1" s="695"/>
      <c r="U1" s="695"/>
      <c r="V1" s="695"/>
      <c r="W1" s="695"/>
      <c r="X1" s="695"/>
      <c r="Y1" s="695"/>
    </row>
    <row r="2" spans="1:25" x14ac:dyDescent="0.15">
      <c r="A2" s="708" t="s">
        <v>496</v>
      </c>
      <c r="B2" s="708"/>
      <c r="C2" s="708"/>
      <c r="D2" s="708"/>
      <c r="E2" s="708"/>
      <c r="F2" s="708"/>
      <c r="G2" s="708"/>
      <c r="H2" s="708"/>
      <c r="I2" s="708"/>
      <c r="J2" s="708"/>
    </row>
    <row r="3" spans="1:25" x14ac:dyDescent="0.15">
      <c r="A3" s="7"/>
    </row>
    <row r="4" spans="1:25" ht="23.25" customHeight="1" x14ac:dyDescent="0.2">
      <c r="A4" s="7"/>
      <c r="B4" s="142" t="s">
        <v>497</v>
      </c>
      <c r="C4" s="142"/>
      <c r="D4" s="709">
        <f>'PERS-Sample-JV-Tab'!D6</f>
        <v>0</v>
      </c>
      <c r="E4" s="709"/>
      <c r="F4" s="709"/>
      <c r="G4" s="143"/>
    </row>
    <row r="5" spans="1:25" ht="19.5" customHeight="1" x14ac:dyDescent="0.2">
      <c r="A5" s="7"/>
      <c r="B5" s="710" t="s">
        <v>498</v>
      </c>
      <c r="C5" s="710"/>
      <c r="D5" s="184" t="str">
        <f>'PERS-Sample-JV-Tab'!D5</f>
        <v>PERS</v>
      </c>
      <c r="E5" s="185"/>
      <c r="F5" s="408"/>
      <c r="G5" s="143"/>
    </row>
    <row r="6" spans="1:25" ht="47.25" customHeight="1" x14ac:dyDescent="0.15">
      <c r="A6" s="7"/>
      <c r="B6" s="406" t="s">
        <v>499</v>
      </c>
      <c r="C6" s="405"/>
      <c r="D6" s="715" t="str">
        <f>'PERS-Sample-JV-Tab'!D7</f>
        <v>June 30, 20XX</v>
      </c>
      <c r="E6" s="715"/>
      <c r="F6" s="715"/>
      <c r="G6" s="116"/>
      <c r="H6" s="116"/>
      <c r="I6" s="711" t="s">
        <v>500</v>
      </c>
      <c r="J6" s="712"/>
      <c r="L6" s="711" t="s">
        <v>501</v>
      </c>
      <c r="M6" s="712"/>
      <c r="O6" s="713" t="s">
        <v>502</v>
      </c>
      <c r="P6" s="714"/>
      <c r="R6" s="725" t="s">
        <v>503</v>
      </c>
      <c r="S6" s="726"/>
      <c r="T6" s="726"/>
      <c r="U6" s="726"/>
      <c r="V6" s="727"/>
      <c r="X6" s="704" t="s">
        <v>504</v>
      </c>
      <c r="Y6" s="705"/>
    </row>
    <row r="7" spans="1:25" x14ac:dyDescent="0.15">
      <c r="A7" s="7"/>
      <c r="I7" s="175"/>
      <c r="J7" s="176"/>
      <c r="L7" s="177"/>
      <c r="M7" s="176"/>
      <c r="O7" s="178"/>
      <c r="P7" s="179"/>
      <c r="R7" s="178"/>
      <c r="S7" s="48"/>
      <c r="T7" s="48"/>
      <c r="U7" s="48"/>
      <c r="V7" s="179"/>
      <c r="X7" s="706"/>
      <c r="Y7" s="707"/>
    </row>
    <row r="8" spans="1:25" ht="22.5" customHeight="1" x14ac:dyDescent="0.15">
      <c r="A8" s="7"/>
      <c r="B8" s="716" t="s">
        <v>505</v>
      </c>
      <c r="C8" s="717"/>
      <c r="D8" s="717"/>
      <c r="E8" s="717"/>
      <c r="F8" s="717"/>
      <c r="G8" s="717"/>
      <c r="H8" s="718"/>
      <c r="I8" s="728" t="s">
        <v>506</v>
      </c>
      <c r="J8" s="729"/>
      <c r="K8" s="321"/>
      <c r="L8" s="730" t="s">
        <v>507</v>
      </c>
      <c r="M8" s="731"/>
      <c r="N8" s="321"/>
      <c r="O8" s="732" t="s">
        <v>508</v>
      </c>
      <c r="P8" s="733"/>
      <c r="Q8" s="321"/>
      <c r="R8" s="734" t="s">
        <v>141</v>
      </c>
      <c r="S8" s="735"/>
      <c r="T8" s="321"/>
      <c r="U8" s="736" t="s">
        <v>142</v>
      </c>
      <c r="V8" s="736"/>
      <c r="W8" s="321"/>
      <c r="X8" s="696"/>
      <c r="Y8" s="697"/>
    </row>
    <row r="9" spans="1:25" ht="41.25" customHeight="1" x14ac:dyDescent="0.15">
      <c r="A9" s="7"/>
      <c r="B9" s="719"/>
      <c r="C9" s="720"/>
      <c r="D9" s="720"/>
      <c r="E9" s="720"/>
      <c r="F9" s="720"/>
      <c r="G9" s="720"/>
      <c r="H9" s="721"/>
      <c r="I9" s="181" t="s">
        <v>141</v>
      </c>
      <c r="J9" s="181" t="s">
        <v>509</v>
      </c>
      <c r="L9" s="181" t="s">
        <v>141</v>
      </c>
      <c r="M9" s="181" t="s">
        <v>509</v>
      </c>
      <c r="O9" s="198" t="s">
        <v>510</v>
      </c>
      <c r="P9" s="198" t="s">
        <v>511</v>
      </c>
      <c r="R9" s="199" t="s">
        <v>512</v>
      </c>
      <c r="S9" s="199" t="s">
        <v>358</v>
      </c>
      <c r="U9" s="199" t="s">
        <v>354</v>
      </c>
      <c r="V9" s="199" t="s">
        <v>358</v>
      </c>
      <c r="X9" s="199" t="s">
        <v>512</v>
      </c>
      <c r="Y9" s="199" t="s">
        <v>358</v>
      </c>
    </row>
    <row r="10" spans="1:25" ht="22.5" customHeight="1" x14ac:dyDescent="0.15">
      <c r="A10" s="7"/>
      <c r="B10" s="698" t="s">
        <v>513</v>
      </c>
      <c r="C10" s="699"/>
      <c r="D10" s="699"/>
      <c r="E10" s="699"/>
      <c r="F10" s="699"/>
      <c r="G10" s="699"/>
      <c r="H10" s="700"/>
      <c r="I10" s="112"/>
      <c r="J10" s="112"/>
      <c r="L10" s="112"/>
      <c r="M10" s="112"/>
      <c r="O10" s="180">
        <f>'PERS-Sample-JV-Tab'!F20</f>
        <v>0</v>
      </c>
      <c r="P10" s="180">
        <f>'PERS-Sample-JV-Tab'!G21</f>
        <v>0</v>
      </c>
      <c r="R10" s="180">
        <f>IF(L10-I10&gt;0,L10-I10,0)</f>
        <v>0</v>
      </c>
      <c r="S10" s="180">
        <f>P10-V10</f>
        <v>0</v>
      </c>
      <c r="U10" s="180">
        <f>O10-R10</f>
        <v>0</v>
      </c>
      <c r="V10" s="180">
        <f>IF(M10-J10&gt;0,M10-J10,0)</f>
        <v>0</v>
      </c>
      <c r="X10" s="180">
        <f>R10+U10</f>
        <v>0</v>
      </c>
      <c r="Y10" s="180">
        <f>S10+V10</f>
        <v>0</v>
      </c>
    </row>
    <row r="11" spans="1:25" ht="22.5" customHeight="1" x14ac:dyDescent="0.15">
      <c r="A11" s="7"/>
      <c r="B11" s="701" t="s">
        <v>514</v>
      </c>
      <c r="C11" s="702"/>
      <c r="D11" s="702"/>
      <c r="E11" s="702"/>
      <c r="F11" s="702"/>
      <c r="G11" s="702"/>
      <c r="H11" s="703"/>
      <c r="I11" s="112"/>
      <c r="J11" s="113"/>
      <c r="L11" s="112"/>
      <c r="M11" s="113"/>
      <c r="O11" s="180">
        <f>'PERS-Sample-JV-Tab'!F25</f>
        <v>0</v>
      </c>
      <c r="P11" s="180">
        <f>'PERS-Sample-JV-Tab'!G26</f>
        <v>0</v>
      </c>
      <c r="R11" s="180">
        <f>IF(L11-I11&gt;0,L11-I11,0)</f>
        <v>0</v>
      </c>
      <c r="S11" s="180">
        <f>P11-V11</f>
        <v>0</v>
      </c>
      <c r="U11" s="180">
        <f>O11-R11</f>
        <v>0</v>
      </c>
      <c r="V11" s="180">
        <f>IF(M11-J11&gt;0,M11-J11,0)</f>
        <v>0</v>
      </c>
      <c r="X11" s="180">
        <f t="shared" ref="X11:Y14" si="0">R11+U11</f>
        <v>0</v>
      </c>
      <c r="Y11" s="180">
        <f t="shared" si="0"/>
        <v>0</v>
      </c>
    </row>
    <row r="12" spans="1:25" ht="22.5" customHeight="1" x14ac:dyDescent="0.15">
      <c r="A12" s="7"/>
      <c r="B12" s="698" t="s">
        <v>515</v>
      </c>
      <c r="C12" s="699"/>
      <c r="D12" s="699"/>
      <c r="E12" s="699"/>
      <c r="F12" s="699"/>
      <c r="G12" s="699"/>
      <c r="H12" s="700"/>
      <c r="I12" s="112"/>
      <c r="J12" s="113"/>
      <c r="L12" s="112"/>
      <c r="M12" s="113"/>
      <c r="O12" s="180">
        <f>'PERS-Sample-JV-Tab'!F30</f>
        <v>0</v>
      </c>
      <c r="P12" s="180">
        <f>'PERS-Sample-JV-Tab'!G31</f>
        <v>0</v>
      </c>
      <c r="R12" s="180">
        <f>IF(L12-I12&gt;0,L12-I12,0)</f>
        <v>0</v>
      </c>
      <c r="S12" s="180">
        <f>P12-V12</f>
        <v>0</v>
      </c>
      <c r="U12" s="180">
        <f>O12-R12</f>
        <v>0</v>
      </c>
      <c r="V12" s="180">
        <f>IF(M12-J12&gt;0,M12-J12,0)</f>
        <v>0</v>
      </c>
      <c r="X12" s="180">
        <f t="shared" si="0"/>
        <v>0</v>
      </c>
      <c r="Y12" s="180">
        <f t="shared" si="0"/>
        <v>0</v>
      </c>
    </row>
    <row r="13" spans="1:25" ht="41.25" customHeight="1" x14ac:dyDescent="0.15">
      <c r="A13" s="7"/>
      <c r="B13" s="701" t="s">
        <v>516</v>
      </c>
      <c r="C13" s="702"/>
      <c r="D13" s="702"/>
      <c r="E13" s="702"/>
      <c r="F13" s="702"/>
      <c r="G13" s="702"/>
      <c r="H13" s="703"/>
      <c r="I13" s="113"/>
      <c r="J13" s="113"/>
      <c r="L13" s="113"/>
      <c r="M13" s="113"/>
      <c r="O13" s="180">
        <f>'PERS-Sample-JV-Tab'!F35</f>
        <v>0</v>
      </c>
      <c r="P13" s="180">
        <f>'PERS-Sample-JV-Tab'!G36</f>
        <v>0</v>
      </c>
      <c r="R13" s="180">
        <f>IF(L13-I13&gt;0,L13-I13,0)</f>
        <v>0</v>
      </c>
      <c r="S13" s="180">
        <f>P13-V13</f>
        <v>0</v>
      </c>
      <c r="U13" s="180">
        <f>O13-R13</f>
        <v>0</v>
      </c>
      <c r="V13" s="180">
        <f>IF(M13-J13&gt;0,M13-J13,0)</f>
        <v>0</v>
      </c>
      <c r="X13" s="180">
        <f t="shared" si="0"/>
        <v>0</v>
      </c>
      <c r="Y13" s="180">
        <f t="shared" si="0"/>
        <v>0</v>
      </c>
    </row>
    <row r="14" spans="1:25" ht="41.25" customHeight="1" thickBot="1" x14ac:dyDescent="0.2">
      <c r="A14" s="7"/>
      <c r="B14" s="737" t="s">
        <v>517</v>
      </c>
      <c r="C14" s="738"/>
      <c r="D14" s="738"/>
      <c r="E14" s="738"/>
      <c r="F14" s="738"/>
      <c r="G14" s="738"/>
      <c r="H14" s="739"/>
      <c r="I14" s="190"/>
      <c r="J14" s="201"/>
      <c r="L14" s="319">
        <f>'PERS-Sample-JV-Tab'!F49</f>
        <v>0</v>
      </c>
      <c r="M14" s="201"/>
      <c r="O14" s="161"/>
      <c r="P14" s="180">
        <f>'PERS-Sample-JV-Tab'!G39</f>
        <v>0</v>
      </c>
      <c r="R14" s="180">
        <f>IF(L14-I14&gt;0,L14-I14,0)</f>
        <v>0</v>
      </c>
      <c r="S14" s="180"/>
      <c r="U14" s="180"/>
      <c r="V14" s="180"/>
      <c r="X14" s="180">
        <f t="shared" si="0"/>
        <v>0</v>
      </c>
      <c r="Y14" s="180">
        <f t="shared" si="0"/>
        <v>0</v>
      </c>
    </row>
    <row r="15" spans="1:25" ht="33" customHeight="1" thickBot="1" x14ac:dyDescent="0.2">
      <c r="A15" s="7"/>
      <c r="B15" s="722" t="s">
        <v>518</v>
      </c>
      <c r="C15" s="723"/>
      <c r="D15" s="723"/>
      <c r="E15" s="723"/>
      <c r="F15" s="723"/>
      <c r="G15" s="723"/>
      <c r="H15" s="724"/>
      <c r="I15" s="189">
        <f>SUM(I10:I14)</f>
        <v>0</v>
      </c>
      <c r="J15" s="137">
        <f>SUM(J10:J14)</f>
        <v>0</v>
      </c>
      <c r="L15" s="136">
        <f>SUM(L10:L14)</f>
        <v>0</v>
      </c>
      <c r="M15" s="137">
        <f>SUM(M10:M14)</f>
        <v>0</v>
      </c>
      <c r="O15" s="196">
        <f>SUM(O10:O14)</f>
        <v>0</v>
      </c>
      <c r="P15" s="196">
        <f>SUM(P10:P14)</f>
        <v>0</v>
      </c>
      <c r="R15" s="180">
        <f>SUM(R10:R14)</f>
        <v>0</v>
      </c>
      <c r="S15" s="180">
        <f>SUM(S10:S14)</f>
        <v>0</v>
      </c>
      <c r="U15" s="180">
        <f>SUM(U10:U14)</f>
        <v>0</v>
      </c>
      <c r="V15" s="180">
        <f>SUM(V10:V14)</f>
        <v>0</v>
      </c>
      <c r="X15" s="180">
        <f>SUM(X10:X14)</f>
        <v>0</v>
      </c>
      <c r="Y15" s="180">
        <f>SUM(Y10:Y14)</f>
        <v>0</v>
      </c>
    </row>
    <row r="16" spans="1:25" ht="14" thickTop="1" x14ac:dyDescent="0.15">
      <c r="A16" s="7"/>
      <c r="B16" s="740"/>
      <c r="C16" s="740"/>
      <c r="D16" s="740"/>
      <c r="E16" s="740"/>
      <c r="F16" s="740"/>
      <c r="G16" s="740"/>
      <c r="H16" s="740"/>
      <c r="I16" s="114"/>
    </row>
    <row r="17" spans="1:25" x14ac:dyDescent="0.15">
      <c r="A17" s="7"/>
      <c r="B17" s="741"/>
      <c r="C17" s="741"/>
      <c r="D17" s="741"/>
      <c r="E17" s="741"/>
      <c r="F17" s="741"/>
      <c r="G17" s="741"/>
      <c r="H17" s="741"/>
      <c r="I17" s="741"/>
      <c r="L17" s="49"/>
      <c r="R17" s="14" t="s">
        <v>93</v>
      </c>
      <c r="S17" s="14">
        <f>I14-P14</f>
        <v>0</v>
      </c>
      <c r="X17" s="14">
        <f>O15-X15</f>
        <v>0</v>
      </c>
      <c r="Y17" s="14">
        <f>P15-Y15</f>
        <v>0</v>
      </c>
    </row>
    <row r="18" spans="1:25" x14ac:dyDescent="0.15">
      <c r="A18" s="7"/>
      <c r="B18" s="92"/>
      <c r="I18" s="14"/>
    </row>
    <row r="19" spans="1:25" x14ac:dyDescent="0.15">
      <c r="A19" s="7"/>
      <c r="B19" s="9"/>
    </row>
    <row r="20" spans="1:25" x14ac:dyDescent="0.15">
      <c r="A20" s="7"/>
    </row>
    <row r="21" spans="1:25" x14ac:dyDescent="0.15">
      <c r="A21" s="7"/>
      <c r="B21" s="13"/>
      <c r="I21" s="12"/>
      <c r="J21" s="114"/>
    </row>
    <row r="22" spans="1:25" x14ac:dyDescent="0.15">
      <c r="A22" s="7"/>
      <c r="B22" s="13"/>
      <c r="I22" s="12"/>
      <c r="J22" s="114"/>
      <c r="K22" s="93"/>
    </row>
    <row r="23" spans="1:25" x14ac:dyDescent="0.15">
      <c r="A23" s="7"/>
      <c r="B23" s="13"/>
      <c r="I23" s="12"/>
      <c r="J23" s="114"/>
      <c r="K23" s="93"/>
    </row>
    <row r="24" spans="1:25" x14ac:dyDescent="0.15">
      <c r="A24" s="7"/>
      <c r="B24" s="13"/>
      <c r="I24" s="12"/>
      <c r="J24" s="114"/>
      <c r="K24" s="93"/>
    </row>
    <row r="25" spans="1:25" x14ac:dyDescent="0.15">
      <c r="A25" s="7"/>
      <c r="B25" s="13"/>
      <c r="I25" s="12"/>
      <c r="J25" s="114"/>
      <c r="K25" s="93"/>
    </row>
    <row r="26" spans="1:25" x14ac:dyDescent="0.15">
      <c r="A26" s="7"/>
      <c r="I26" s="12"/>
      <c r="J26" s="114"/>
      <c r="K26" s="93"/>
    </row>
    <row r="27" spans="1:25" x14ac:dyDescent="0.15">
      <c r="A27" s="7"/>
      <c r="I27" s="10"/>
      <c r="K27" s="49"/>
    </row>
    <row r="28" spans="1:25" x14ac:dyDescent="0.15">
      <c r="A28" s="7"/>
      <c r="B28" s="9"/>
    </row>
    <row r="29" spans="1:25" x14ac:dyDescent="0.15">
      <c r="A29" s="7"/>
    </row>
    <row r="30" spans="1:25" x14ac:dyDescent="0.15">
      <c r="A30" s="7"/>
      <c r="H30" s="11"/>
      <c r="I30" s="11"/>
      <c r="J30" s="11"/>
      <c r="L30" s="11"/>
    </row>
    <row r="31" spans="1:25" x14ac:dyDescent="0.15">
      <c r="A31" s="7"/>
      <c r="H31" s="7"/>
      <c r="I31" s="7"/>
      <c r="J31" s="7"/>
      <c r="K31" s="7"/>
      <c r="L31" s="7"/>
    </row>
    <row r="32" spans="1:25" ht="25.5" customHeight="1" x14ac:dyDescent="0.15">
      <c r="A32" s="7"/>
      <c r="H32" s="91"/>
      <c r="I32" s="91"/>
      <c r="J32" s="91"/>
      <c r="K32" s="16"/>
      <c r="L32" s="15"/>
    </row>
    <row r="33" spans="1:12" x14ac:dyDescent="0.15">
      <c r="A33" s="7"/>
      <c r="I33" s="10"/>
      <c r="L33" s="10"/>
    </row>
    <row r="34" spans="1:12" x14ac:dyDescent="0.15">
      <c r="A34" s="7"/>
      <c r="B34" s="9"/>
    </row>
    <row r="35" spans="1:12" x14ac:dyDescent="0.15">
      <c r="A35" s="7"/>
      <c r="B35" s="106"/>
      <c r="I35" s="105"/>
      <c r="J35" s="105"/>
    </row>
    <row r="36" spans="1:12" ht="12.75" customHeight="1" x14ac:dyDescent="0.15">
      <c r="A36" s="7"/>
      <c r="B36" s="593"/>
      <c r="C36" s="593"/>
      <c r="D36" s="593"/>
      <c r="E36" s="593"/>
      <c r="F36" s="593"/>
      <c r="G36" s="593"/>
      <c r="H36" s="593"/>
      <c r="I36" s="593"/>
      <c r="J36" s="91"/>
    </row>
    <row r="37" spans="1:12" ht="12.75" customHeight="1" x14ac:dyDescent="0.15">
      <c r="A37" s="7"/>
      <c r="B37" s="593"/>
      <c r="C37" s="593"/>
      <c r="D37" s="593"/>
      <c r="E37" s="593"/>
      <c r="F37" s="593"/>
      <c r="G37" s="593"/>
      <c r="H37" s="593"/>
      <c r="I37" s="593"/>
      <c r="J37" s="91"/>
    </row>
    <row r="38" spans="1:12" x14ac:dyDescent="0.15">
      <c r="A38" s="7"/>
      <c r="B38" s="107"/>
      <c r="C38" s="107"/>
      <c r="D38" s="107"/>
      <c r="E38" s="107"/>
      <c r="F38" s="107"/>
      <c r="G38" s="107"/>
      <c r="H38" s="107"/>
      <c r="I38" s="107"/>
      <c r="J38" s="49"/>
    </row>
    <row r="39" spans="1:12" x14ac:dyDescent="0.15">
      <c r="A39" s="7"/>
      <c r="I39" s="49"/>
    </row>
    <row r="40" spans="1:12" ht="12.75" customHeight="1" x14ac:dyDescent="0.15">
      <c r="A40" s="7"/>
      <c r="B40" s="593"/>
      <c r="C40" s="593"/>
      <c r="D40" s="593"/>
      <c r="E40" s="593"/>
      <c r="F40" s="593"/>
      <c r="G40" s="593"/>
      <c r="H40" s="593"/>
      <c r="I40" s="593"/>
      <c r="J40" s="91"/>
    </row>
    <row r="41" spans="1:12" ht="12.75" customHeight="1" x14ac:dyDescent="0.15">
      <c r="A41" s="7"/>
      <c r="B41" s="593"/>
      <c r="C41" s="593"/>
      <c r="D41" s="593"/>
      <c r="E41" s="593"/>
      <c r="F41" s="593"/>
      <c r="G41" s="593"/>
      <c r="H41" s="593"/>
      <c r="I41" s="593"/>
      <c r="J41" s="108"/>
      <c r="L41" s="92"/>
    </row>
    <row r="42" spans="1:12" ht="12.75" customHeight="1" x14ac:dyDescent="0.15">
      <c r="A42" s="7"/>
      <c r="B42" s="593"/>
      <c r="C42" s="593"/>
      <c r="D42" s="593"/>
      <c r="E42" s="593"/>
      <c r="F42" s="593"/>
      <c r="G42" s="593"/>
      <c r="H42" s="593"/>
      <c r="I42" s="593"/>
      <c r="J42" s="109"/>
      <c r="L42" s="92"/>
    </row>
    <row r="43" spans="1:12" x14ac:dyDescent="0.15">
      <c r="A43" s="7"/>
      <c r="I43" s="110"/>
    </row>
    <row r="44" spans="1:12" x14ac:dyDescent="0.15">
      <c r="A44" s="7"/>
      <c r="B44" s="9"/>
    </row>
    <row r="45" spans="1:12" x14ac:dyDescent="0.15">
      <c r="A45" s="7"/>
      <c r="B45" s="106"/>
      <c r="I45" s="105"/>
      <c r="J45" s="105"/>
    </row>
    <row r="46" spans="1:12" ht="12.75" customHeight="1" x14ac:dyDescent="0.15">
      <c r="A46" s="7"/>
      <c r="B46" s="593"/>
      <c r="C46" s="593"/>
      <c r="D46" s="593"/>
      <c r="E46" s="593"/>
      <c r="F46" s="593"/>
      <c r="G46" s="593"/>
      <c r="H46" s="593"/>
      <c r="I46" s="593"/>
      <c r="J46" s="91"/>
    </row>
    <row r="47" spans="1:12" ht="12.75" customHeight="1" x14ac:dyDescent="0.15">
      <c r="A47" s="7"/>
      <c r="B47" s="593"/>
      <c r="C47" s="593"/>
      <c r="D47" s="593"/>
      <c r="E47" s="593"/>
      <c r="F47" s="593"/>
      <c r="G47" s="593"/>
      <c r="H47" s="593"/>
      <c r="I47" s="593"/>
      <c r="J47" s="91"/>
      <c r="L47" s="8"/>
    </row>
    <row r="48" spans="1:12" ht="12.75" customHeight="1" x14ac:dyDescent="0.15">
      <c r="A48" s="7"/>
      <c r="B48" s="593"/>
      <c r="C48" s="593"/>
      <c r="D48" s="593"/>
      <c r="E48" s="593"/>
      <c r="F48" s="593"/>
      <c r="G48" s="593"/>
      <c r="H48" s="593"/>
      <c r="I48" s="593"/>
      <c r="J48" s="91"/>
      <c r="L48" s="49"/>
    </row>
    <row r="49" spans="1:12" ht="12.75" customHeight="1" x14ac:dyDescent="0.15">
      <c r="A49" s="7"/>
      <c r="B49" s="593"/>
      <c r="C49" s="593"/>
      <c r="D49" s="593"/>
      <c r="E49" s="593"/>
      <c r="F49" s="593"/>
      <c r="G49" s="593"/>
      <c r="H49" s="593"/>
      <c r="I49" s="593"/>
      <c r="J49" s="12"/>
    </row>
    <row r="50" spans="1:12" ht="15.75" customHeight="1" x14ac:dyDescent="0.15">
      <c r="A50" s="7"/>
      <c r="B50" s="593"/>
      <c r="C50" s="593"/>
      <c r="D50" s="593"/>
      <c r="E50" s="593"/>
      <c r="F50" s="593"/>
      <c r="G50" s="593"/>
      <c r="H50" s="593"/>
      <c r="I50" s="593"/>
      <c r="J50" s="91"/>
    </row>
    <row r="51" spans="1:12" ht="12.75" customHeight="1" x14ac:dyDescent="0.15">
      <c r="A51" s="7"/>
      <c r="B51" s="593"/>
      <c r="C51" s="593"/>
      <c r="D51" s="593"/>
      <c r="E51" s="593"/>
      <c r="F51" s="593"/>
      <c r="G51" s="593"/>
      <c r="H51" s="593"/>
      <c r="I51" s="593"/>
      <c r="J51" s="49"/>
    </row>
    <row r="52" spans="1:12" ht="12.75" customHeight="1" x14ac:dyDescent="0.15">
      <c r="A52" s="7"/>
      <c r="B52" s="593"/>
      <c r="C52" s="593"/>
      <c r="D52" s="593"/>
      <c r="E52" s="593"/>
      <c r="F52" s="593"/>
      <c r="G52" s="593"/>
      <c r="H52" s="593"/>
      <c r="I52" s="593"/>
      <c r="J52" s="91"/>
    </row>
    <row r="53" spans="1:12" ht="12.75" customHeight="1" x14ac:dyDescent="0.15">
      <c r="A53" s="7"/>
      <c r="B53" s="593"/>
      <c r="C53" s="593"/>
      <c r="D53" s="593"/>
      <c r="E53" s="593"/>
      <c r="F53" s="593"/>
      <c r="G53" s="593"/>
      <c r="H53" s="593"/>
      <c r="I53" s="593"/>
      <c r="J53" s="111"/>
      <c r="L53" s="92"/>
    </row>
    <row r="54" spans="1:12" x14ac:dyDescent="0.15">
      <c r="A54" s="7"/>
      <c r="B54" s="742"/>
      <c r="C54" s="742"/>
      <c r="D54" s="742"/>
      <c r="E54" s="742"/>
      <c r="F54" s="742"/>
      <c r="G54" s="742"/>
    </row>
    <row r="55" spans="1:12" x14ac:dyDescent="0.15">
      <c r="A55" s="7"/>
    </row>
    <row r="56" spans="1:12" x14ac:dyDescent="0.15">
      <c r="A56" s="7"/>
    </row>
    <row r="57" spans="1:12" x14ac:dyDescent="0.15">
      <c r="A57" s="7"/>
    </row>
    <row r="58" spans="1:12" x14ac:dyDescent="0.15">
      <c r="A58" s="7"/>
    </row>
    <row r="59" spans="1:12" x14ac:dyDescent="0.15">
      <c r="A59" s="7"/>
    </row>
    <row r="60" spans="1:12" x14ac:dyDescent="0.15">
      <c r="A60" s="7"/>
    </row>
    <row r="61" spans="1:12" x14ac:dyDescent="0.15">
      <c r="A61" s="7"/>
    </row>
    <row r="62" spans="1:12" x14ac:dyDescent="0.15">
      <c r="A62" s="7"/>
    </row>
    <row r="63" spans="1:12" x14ac:dyDescent="0.15">
      <c r="A63" s="7"/>
    </row>
    <row r="64" spans="1:12"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sheetData>
  <sheetProtection sheet="1" formatCells="0" formatColumns="0" formatRows="0"/>
  <mergeCells count="40">
    <mergeCell ref="B50:I50"/>
    <mergeCell ref="B51:I51"/>
    <mergeCell ref="B52:I52"/>
    <mergeCell ref="B53:I53"/>
    <mergeCell ref="B54:G54"/>
    <mergeCell ref="B49:I49"/>
    <mergeCell ref="B16:H16"/>
    <mergeCell ref="B17:I17"/>
    <mergeCell ref="B36:I36"/>
    <mergeCell ref="B37:I37"/>
    <mergeCell ref="B40:I40"/>
    <mergeCell ref="B41:I41"/>
    <mergeCell ref="B42:I42"/>
    <mergeCell ref="B46:I46"/>
    <mergeCell ref="B47:I47"/>
    <mergeCell ref="B48:I48"/>
    <mergeCell ref="B13:H13"/>
    <mergeCell ref="B8:H9"/>
    <mergeCell ref="B15:H15"/>
    <mergeCell ref="R6:V6"/>
    <mergeCell ref="I8:J8"/>
    <mergeCell ref="L8:M8"/>
    <mergeCell ref="O8:P8"/>
    <mergeCell ref="R8:S8"/>
    <mergeCell ref="U8:V8"/>
    <mergeCell ref="B14:H14"/>
    <mergeCell ref="I1:P1"/>
    <mergeCell ref="X8:Y8"/>
    <mergeCell ref="B10:H10"/>
    <mergeCell ref="B11:H11"/>
    <mergeCell ref="B12:H12"/>
    <mergeCell ref="X6:Y7"/>
    <mergeCell ref="A2:J2"/>
    <mergeCell ref="D4:F4"/>
    <mergeCell ref="B5:C5"/>
    <mergeCell ref="I6:J6"/>
    <mergeCell ref="L6:M6"/>
    <mergeCell ref="O6:P6"/>
    <mergeCell ref="R1:Y1"/>
    <mergeCell ref="D6:F6"/>
  </mergeCells>
  <hyperlinks>
    <hyperlink ref="A2:J2" location="'Instructions Tab'!A38" display="Step 2: See instructions tab for assistance" xr:uid="{C18E3B40-29A2-4C88-96CA-25BFB0106F09}"/>
  </hyperlinks>
  <pageMargins left="0.14000000000000001" right="0.13" top="0.75" bottom="0.75" header="0.3" footer="0.3"/>
  <pageSetup scale="85" fitToHeight="0" orientation="landscape" r:id="rId1"/>
  <headerFooter alignWithMargins="0"/>
  <ignoredErrors>
    <ignoredError sqref="L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T56"/>
  <sheetViews>
    <sheetView zoomScaleNormal="100" workbookViewId="0">
      <pane xSplit="5" ySplit="12" topLeftCell="F31" activePane="bottomRight" state="frozen"/>
      <selection pane="topRight" activeCell="I28" sqref="I28"/>
      <selection pane="bottomLeft" activeCell="I28" sqref="I28"/>
      <selection pane="bottomRight" activeCell="C39" sqref="C39:E39"/>
    </sheetView>
  </sheetViews>
  <sheetFormatPr baseColWidth="10" defaultColWidth="8.83203125" defaultRowHeight="13" x14ac:dyDescent="0.15"/>
  <cols>
    <col min="1" max="1" width="2.83203125" customWidth="1"/>
    <col min="2" max="2" width="1.1640625" customWidth="1"/>
    <col min="3" max="3" width="51.33203125" customWidth="1"/>
    <col min="4" max="4" width="25.1640625" customWidth="1"/>
    <col min="5" max="5" width="14.5" customWidth="1"/>
    <col min="6" max="6" width="15.83203125" customWidth="1"/>
    <col min="7" max="7" width="16.6640625" customWidth="1"/>
    <col min="8" max="8" width="4.6640625" customWidth="1"/>
    <col min="9" max="9" width="18" customWidth="1"/>
    <col min="10" max="10" width="19.83203125" customWidth="1"/>
    <col min="11" max="11" width="1.5" customWidth="1"/>
    <col min="12" max="12" width="12.5" hidden="1" customWidth="1"/>
    <col min="13" max="13" width="13.5" hidden="1" customWidth="1"/>
    <col min="14" max="14" width="2.33203125" hidden="1" customWidth="1"/>
    <col min="15" max="15" width="14.33203125" hidden="1" customWidth="1"/>
    <col min="16" max="16" width="15.83203125" hidden="1" customWidth="1"/>
    <col min="17" max="20" width="0" hidden="1" customWidth="1"/>
  </cols>
  <sheetData>
    <row r="1" spans="1:16" x14ac:dyDescent="0.15">
      <c r="A1" s="675"/>
      <c r="B1" s="675"/>
      <c r="C1" s="675"/>
      <c r="D1" s="675"/>
      <c r="E1" s="675"/>
      <c r="F1" s="675"/>
      <c r="G1" s="675"/>
      <c r="H1" s="47"/>
      <c r="I1" s="47"/>
      <c r="J1" s="47"/>
    </row>
    <row r="2" spans="1:16" x14ac:dyDescent="0.15">
      <c r="A2" s="743"/>
      <c r="B2" s="743"/>
      <c r="C2" s="743"/>
      <c r="D2" s="743"/>
      <c r="E2" s="743"/>
      <c r="F2" s="743"/>
      <c r="G2" s="743"/>
      <c r="H2" s="47"/>
      <c r="I2" s="47"/>
      <c r="J2" s="47"/>
    </row>
    <row r="3" spans="1:16" x14ac:dyDescent="0.15">
      <c r="A3" s="7"/>
      <c r="B3" s="6"/>
      <c r="C3" s="676" t="s">
        <v>440</v>
      </c>
      <c r="D3" s="676"/>
      <c r="E3" s="676"/>
      <c r="F3" s="676"/>
      <c r="G3" s="6"/>
      <c r="H3" s="6"/>
      <c r="I3" s="6"/>
      <c r="J3" s="6"/>
    </row>
    <row r="4" spans="1:16" ht="12.75" customHeight="1" x14ac:dyDescent="0.15">
      <c r="A4" s="7"/>
      <c r="B4" s="744"/>
      <c r="C4" s="744"/>
      <c r="D4" s="744"/>
      <c r="E4" s="744"/>
      <c r="F4" s="50"/>
      <c r="G4" s="6"/>
      <c r="H4" s="6"/>
      <c r="I4" s="6"/>
      <c r="J4" s="6"/>
    </row>
    <row r="5" spans="1:16" ht="16" x14ac:dyDescent="0.2">
      <c r="A5" s="7"/>
      <c r="B5" s="677" t="s">
        <v>441</v>
      </c>
      <c r="C5" s="677"/>
      <c r="D5" s="184" t="s">
        <v>519</v>
      </c>
      <c r="E5" s="48"/>
      <c r="F5" s="48"/>
      <c r="G5" s="6"/>
      <c r="H5" s="6"/>
      <c r="I5" s="6"/>
      <c r="J5" s="6"/>
    </row>
    <row r="6" spans="1:16" ht="15" customHeight="1" x14ac:dyDescent="0.2">
      <c r="A6" s="7"/>
      <c r="B6" s="677" t="s">
        <v>443</v>
      </c>
      <c r="C6" s="677"/>
      <c r="D6" s="561">
        <f>'PERS-Sample-JV-Tab'!D6</f>
        <v>0</v>
      </c>
      <c r="E6" s="562"/>
      <c r="F6" s="200"/>
      <c r="G6" s="6"/>
      <c r="H6" s="6"/>
      <c r="I6" s="6"/>
      <c r="J6" s="6"/>
    </row>
    <row r="7" spans="1:16" ht="16" x14ac:dyDescent="0.2">
      <c r="A7" s="7"/>
      <c r="B7" s="186"/>
      <c r="C7" s="186" t="s">
        <v>444</v>
      </c>
      <c r="D7" s="563" t="str">
        <f>'PERS-Sample-JV-Tab'!D7</f>
        <v>June 30, 20XX</v>
      </c>
      <c r="E7" s="564"/>
      <c r="F7" s="48"/>
      <c r="G7" s="6"/>
      <c r="H7" s="6"/>
      <c r="I7" s="8"/>
      <c r="J7" s="8"/>
    </row>
    <row r="8" spans="1:16" ht="31.5" customHeight="1" x14ac:dyDescent="0.15">
      <c r="C8" s="192" t="str">
        <f>'PERS-Sample-JV-Tab'!C8</f>
        <v>Input the Information as provided on the "Sample Journal Entries" page provided by MPERA.</v>
      </c>
    </row>
    <row r="9" spans="1:16" ht="15" customHeight="1" x14ac:dyDescent="0.15">
      <c r="C9" s="193" t="str">
        <f>'PERS-Sample-JV-Tab'!C9:G9</f>
        <v>If a deferred outflows/inflows of resources entry is a debit enter as a Deferred Outflow of Resources in the yellow-shaded cells.</v>
      </c>
      <c r="D9" s="195"/>
      <c r="E9" s="195"/>
      <c r="F9" s="194"/>
      <c r="G9" s="194"/>
      <c r="L9" s="659" t="s">
        <v>520</v>
      </c>
      <c r="M9" s="659"/>
    </row>
    <row r="10" spans="1:16" ht="15" customHeight="1" x14ac:dyDescent="0.15">
      <c r="A10" s="32"/>
      <c r="B10" s="32"/>
      <c r="C10" s="753" t="str">
        <f>'PERS-Sample-JV-Tab'!C10:G10</f>
        <v>If a deferred outflows/inflows of resources entry is a credit enter as a Deferred Inflow of Resources in the yellow-shaded cells.</v>
      </c>
      <c r="D10" s="753"/>
      <c r="E10" s="753"/>
      <c r="F10" s="753"/>
      <c r="G10" s="753"/>
      <c r="I10" s="757"/>
      <c r="J10" s="757"/>
      <c r="L10" s="750" t="s">
        <v>521</v>
      </c>
      <c r="M10" s="750"/>
      <c r="O10" s="750" t="s">
        <v>522</v>
      </c>
      <c r="P10" s="750"/>
    </row>
    <row r="11" spans="1:16" x14ac:dyDescent="0.15">
      <c r="B11" s="2"/>
      <c r="C11" s="135"/>
      <c r="D11" s="135"/>
      <c r="E11" s="135"/>
      <c r="G11" s="26"/>
      <c r="I11" s="1"/>
      <c r="J11" s="1"/>
    </row>
    <row r="12" spans="1:16" ht="21" customHeight="1" x14ac:dyDescent="0.15">
      <c r="A12" s="32" t="s">
        <v>449</v>
      </c>
      <c r="B12" s="32"/>
      <c r="C12" s="32" t="str">
        <f>'PERS-Sample-JV-Tab'!C12</f>
        <v>Input current year activity</v>
      </c>
      <c r="F12" s="155" t="s">
        <v>354</v>
      </c>
      <c r="G12" s="155" t="s">
        <v>358</v>
      </c>
      <c r="I12" s="1"/>
      <c r="J12" s="1"/>
    </row>
    <row r="13" spans="1:16" ht="15" customHeight="1" x14ac:dyDescent="0.15">
      <c r="B13" s="2"/>
      <c r="C13" s="689" t="s">
        <v>523</v>
      </c>
      <c r="D13" s="747"/>
      <c r="E13" s="748"/>
      <c r="F13" s="206"/>
      <c r="G13" s="26"/>
      <c r="I13" s="375"/>
      <c r="J13" s="1"/>
    </row>
    <row r="14" spans="1:16" ht="15" customHeight="1" x14ac:dyDescent="0.15">
      <c r="B14" s="2"/>
      <c r="C14" s="681" t="s">
        <v>524</v>
      </c>
      <c r="D14" s="745"/>
      <c r="E14" s="746"/>
      <c r="F14" s="26"/>
      <c r="G14" s="206"/>
      <c r="H14" s="123"/>
      <c r="I14" s="123"/>
      <c r="J14" s="377"/>
      <c r="P14" s="26">
        <f>J14-L13</f>
        <v>0</v>
      </c>
    </row>
    <row r="15" spans="1:16" ht="13" customHeight="1" x14ac:dyDescent="0.15">
      <c r="B15" s="2"/>
      <c r="C15" s="115"/>
      <c r="D15" s="115"/>
      <c r="E15" s="115"/>
      <c r="F15" s="26"/>
      <c r="G15" s="59"/>
      <c r="H15" s="122"/>
      <c r="I15" s="123"/>
      <c r="J15" s="123"/>
    </row>
    <row r="16" spans="1:16" ht="15" customHeight="1" x14ac:dyDescent="0.15">
      <c r="B16" s="2"/>
      <c r="C16" s="157" t="s">
        <v>151</v>
      </c>
      <c r="D16" s="158"/>
      <c r="E16" s="159"/>
      <c r="F16" s="206"/>
      <c r="G16" s="206"/>
      <c r="H16" s="123"/>
      <c r="I16" s="377"/>
      <c r="J16" s="123"/>
      <c r="O16" s="26">
        <f>I16</f>
        <v>0</v>
      </c>
    </row>
    <row r="17" spans="1:20" ht="13" customHeight="1" x14ac:dyDescent="0.15">
      <c r="B17" s="2"/>
      <c r="C17" s="115"/>
      <c r="D17" s="115"/>
      <c r="E17" s="115"/>
      <c r="H17" s="122"/>
      <c r="I17" s="123"/>
      <c r="J17" s="123"/>
    </row>
    <row r="18" spans="1:20" ht="13" hidden="1" customHeight="1" x14ac:dyDescent="0.15">
      <c r="A18" s="32"/>
      <c r="B18" s="32"/>
      <c r="C18" s="21" t="s">
        <v>453</v>
      </c>
      <c r="D18" s="117"/>
      <c r="E18" s="117"/>
      <c r="H18" s="123" t="s">
        <v>141</v>
      </c>
      <c r="I18" s="123"/>
      <c r="J18" s="377"/>
      <c r="L18" s="26">
        <f>'FURS-Deferred Schedules'!I10</f>
        <v>0</v>
      </c>
      <c r="M18" s="26"/>
    </row>
    <row r="19" spans="1:20" ht="13" hidden="1" customHeight="1" x14ac:dyDescent="0.15">
      <c r="A19" s="32"/>
      <c r="B19" s="32"/>
      <c r="C19" s="21" t="s">
        <v>454</v>
      </c>
      <c r="D19" s="117"/>
      <c r="E19" s="117"/>
      <c r="H19" s="123" t="s">
        <v>142</v>
      </c>
      <c r="I19" s="377"/>
      <c r="J19" s="123"/>
      <c r="L19" s="26"/>
      <c r="M19" s="26">
        <f>'FURS-Deferred Schedules'!J10</f>
        <v>0</v>
      </c>
    </row>
    <row r="20" spans="1:20" ht="15" customHeight="1" x14ac:dyDescent="0.15">
      <c r="B20" s="2"/>
      <c r="C20" s="681" t="s">
        <v>525</v>
      </c>
      <c r="D20" s="745"/>
      <c r="E20" s="746"/>
      <c r="F20" s="206"/>
      <c r="G20" s="59"/>
      <c r="H20" s="122"/>
      <c r="I20" s="377"/>
      <c r="J20" s="123"/>
      <c r="S20">
        <f>24102+8451.98</f>
        <v>32553.98</v>
      </c>
      <c r="T20">
        <v>-8451.98</v>
      </c>
    </row>
    <row r="21" spans="1:20" ht="15" customHeight="1" x14ac:dyDescent="0.15">
      <c r="B21" s="2"/>
      <c r="C21" s="681" t="s">
        <v>526</v>
      </c>
      <c r="D21" s="745"/>
      <c r="E21" s="746"/>
      <c r="F21" s="59"/>
      <c r="G21" s="206"/>
      <c r="H21" s="122"/>
      <c r="I21" s="123"/>
      <c r="J21" s="377"/>
      <c r="P21" s="26">
        <f>M21+G21+G36</f>
        <v>0</v>
      </c>
      <c r="T21">
        <f>2167-276.29</f>
        <v>1890.71</v>
      </c>
    </row>
    <row r="22" spans="1:20" ht="13" customHeight="1" x14ac:dyDescent="0.15">
      <c r="B22" s="2"/>
      <c r="F22" s="59"/>
      <c r="G22" s="59"/>
      <c r="H22" s="122"/>
      <c r="I22" s="123"/>
      <c r="J22" s="377"/>
      <c r="T22">
        <f>12007-8451.98</f>
        <v>3555.0200000000004</v>
      </c>
    </row>
    <row r="23" spans="1:20" ht="13" hidden="1" customHeight="1" x14ac:dyDescent="0.15">
      <c r="B23" s="2"/>
      <c r="C23" s="1" t="s">
        <v>457</v>
      </c>
      <c r="F23" s="59"/>
      <c r="G23" s="59"/>
      <c r="H23" s="122"/>
      <c r="I23" s="123"/>
      <c r="J23" s="123"/>
      <c r="L23" s="26">
        <f>'FURS-Deferred Schedules'!I11</f>
        <v>0</v>
      </c>
      <c r="M23" s="26"/>
    </row>
    <row r="24" spans="1:20" ht="13" hidden="1" customHeight="1" x14ac:dyDescent="0.15">
      <c r="B24" s="2"/>
      <c r="C24" s="1" t="s">
        <v>458</v>
      </c>
      <c r="F24" s="59"/>
      <c r="G24" s="59"/>
      <c r="H24" s="122"/>
      <c r="I24" s="123"/>
      <c r="J24" s="123"/>
      <c r="L24" s="26"/>
      <c r="M24" s="26">
        <f>'FURS-Deferred Schedules'!J10</f>
        <v>0</v>
      </c>
    </row>
    <row r="25" spans="1:20" ht="15" customHeight="1" x14ac:dyDescent="0.15">
      <c r="B25" s="2"/>
      <c r="C25" s="36" t="s">
        <v>527</v>
      </c>
      <c r="D25" s="103"/>
      <c r="E25" s="104"/>
      <c r="F25" s="206"/>
      <c r="G25" s="59"/>
      <c r="H25" s="122"/>
      <c r="I25" s="123"/>
      <c r="J25" s="123"/>
    </row>
    <row r="26" spans="1:20" ht="15" customHeight="1" x14ac:dyDescent="0.15">
      <c r="B26" s="2"/>
      <c r="C26" s="36" t="s">
        <v>460</v>
      </c>
      <c r="D26" s="103"/>
      <c r="E26" s="104"/>
      <c r="F26" s="59"/>
      <c r="G26" s="206"/>
      <c r="H26" s="122"/>
      <c r="I26" s="123"/>
      <c r="J26" s="123"/>
      <c r="T26">
        <f>21548.39-14174</f>
        <v>7374.3899999999994</v>
      </c>
    </row>
    <row r="27" spans="1:20" x14ac:dyDescent="0.15">
      <c r="B27" s="2"/>
      <c r="F27" s="59"/>
      <c r="G27" s="59"/>
      <c r="H27" s="122"/>
      <c r="I27" s="123"/>
      <c r="J27" s="123"/>
      <c r="S27">
        <f>24102+12820.12</f>
        <v>36922.120000000003</v>
      </c>
    </row>
    <row r="28" spans="1:20" hidden="1" x14ac:dyDescent="0.15">
      <c r="B28" s="2"/>
      <c r="C28" s="1" t="s">
        <v>461</v>
      </c>
      <c r="F28" s="59"/>
      <c r="G28" s="59"/>
      <c r="H28" s="122"/>
      <c r="I28" s="123"/>
      <c r="J28" s="123"/>
      <c r="L28" s="26">
        <f>'FURS-Deferred Schedules'!I12</f>
        <v>0</v>
      </c>
    </row>
    <row r="29" spans="1:20" hidden="1" x14ac:dyDescent="0.15">
      <c r="B29" s="2"/>
      <c r="C29" s="1" t="s">
        <v>462</v>
      </c>
      <c r="F29" s="59"/>
      <c r="G29" s="59"/>
      <c r="H29" s="122"/>
      <c r="I29" s="123"/>
      <c r="J29" s="123"/>
      <c r="M29" s="26">
        <f>'FURS-Deferred Schedules'!J12</f>
        <v>0</v>
      </c>
    </row>
    <row r="30" spans="1:20" ht="26.25" customHeight="1" x14ac:dyDescent="0.15">
      <c r="B30" s="2"/>
      <c r="C30" s="681" t="s">
        <v>463</v>
      </c>
      <c r="D30" s="745"/>
      <c r="E30" s="746"/>
      <c r="F30" s="206"/>
      <c r="G30" s="59"/>
      <c r="H30" s="122"/>
      <c r="I30" s="123"/>
      <c r="J30" s="670" t="s">
        <v>464</v>
      </c>
    </row>
    <row r="31" spans="1:20" ht="27" customHeight="1" x14ac:dyDescent="0.15">
      <c r="B31" s="2"/>
      <c r="C31" s="681" t="s">
        <v>465</v>
      </c>
      <c r="D31" s="745"/>
      <c r="E31" s="746"/>
      <c r="F31" s="59"/>
      <c r="G31" s="206"/>
      <c r="H31" s="122"/>
      <c r="I31" s="754" t="str">
        <f>'PERS-Sample-JV-Tab'!I31</f>
        <v>Adjustment: calculated as the difference between amount input on Deferred Schedules Tab in Cell I14 and amount appearing on MPERA JV</v>
      </c>
      <c r="J31" s="671"/>
    </row>
    <row r="32" spans="1:20" x14ac:dyDescent="0.15">
      <c r="B32" s="2"/>
      <c r="F32" s="59"/>
      <c r="G32" s="59"/>
      <c r="H32" s="122"/>
      <c r="I32" s="755"/>
      <c r="J32" s="671"/>
    </row>
    <row r="33" spans="1:13" ht="12.75" hidden="1" customHeight="1" x14ac:dyDescent="0.15">
      <c r="B33" s="2"/>
      <c r="C33" s="1" t="s">
        <v>467</v>
      </c>
      <c r="F33" s="59"/>
      <c r="G33" s="59"/>
      <c r="H33" s="122"/>
      <c r="I33" s="755"/>
      <c r="J33" s="671"/>
      <c r="L33" s="26">
        <f>'FURS-Deferred Schedules'!I13</f>
        <v>0</v>
      </c>
    </row>
    <row r="34" spans="1:13" ht="12.75" hidden="1" customHeight="1" x14ac:dyDescent="0.15">
      <c r="B34" s="2"/>
      <c r="C34" s="1" t="s">
        <v>468</v>
      </c>
      <c r="F34" s="59"/>
      <c r="G34" s="59"/>
      <c r="H34" s="122"/>
      <c r="I34" s="755"/>
      <c r="J34" s="671"/>
      <c r="M34" s="26">
        <f>'FURS-Deferred Schedules'!J13</f>
        <v>0</v>
      </c>
    </row>
    <row r="35" spans="1:13" ht="24" customHeight="1" x14ac:dyDescent="0.15">
      <c r="B35" s="2"/>
      <c r="C35" s="681" t="s">
        <v>469</v>
      </c>
      <c r="D35" s="745"/>
      <c r="E35" s="746"/>
      <c r="F35" s="206"/>
      <c r="G35" s="59"/>
      <c r="H35" s="122"/>
      <c r="I35" s="755"/>
      <c r="J35" s="671"/>
    </row>
    <row r="36" spans="1:13" ht="25.5" customHeight="1" x14ac:dyDescent="0.15">
      <c r="B36" s="2"/>
      <c r="C36" s="681" t="s">
        <v>470</v>
      </c>
      <c r="D36" s="745"/>
      <c r="E36" s="746"/>
      <c r="F36" s="59"/>
      <c r="G36" s="206"/>
      <c r="H36" s="122"/>
      <c r="I36" s="755"/>
      <c r="J36" s="671"/>
    </row>
    <row r="37" spans="1:13" x14ac:dyDescent="0.15">
      <c r="B37" s="2"/>
      <c r="F37" s="59"/>
      <c r="G37" s="59"/>
      <c r="H37" s="122"/>
      <c r="I37" s="755"/>
      <c r="J37" s="671"/>
    </row>
    <row r="38" spans="1:13" ht="51.75" customHeight="1" x14ac:dyDescent="0.15">
      <c r="B38" s="2"/>
      <c r="C38" s="681" t="s">
        <v>471</v>
      </c>
      <c r="D38" s="745"/>
      <c r="E38" s="746"/>
      <c r="F38" s="235">
        <f>I40</f>
        <v>0</v>
      </c>
      <c r="G38" s="59"/>
      <c r="H38" s="122"/>
      <c r="I38" s="755"/>
      <c r="J38" s="671"/>
    </row>
    <row r="39" spans="1:13" ht="15" customHeight="1" x14ac:dyDescent="0.15">
      <c r="A39" s="5"/>
      <c r="B39" s="18"/>
      <c r="C39" s="689" t="str">
        <f>'PERS-Sample-JV-Tab'!C39:E39</f>
        <v>Deferred outflows of resources - employer contributions 7/1/20xx - 6/30/20 (prior year)**</v>
      </c>
      <c r="D39" s="747"/>
      <c r="E39" s="748"/>
      <c r="F39" s="60"/>
      <c r="G39" s="409">
        <f>'FURS-Deferred Schedules'!I14</f>
        <v>0</v>
      </c>
      <c r="H39" s="122"/>
      <c r="I39" s="756"/>
      <c r="J39" s="671"/>
      <c r="L39" s="41">
        <f>'FURS-Deferred Schedules'!I14</f>
        <v>0</v>
      </c>
      <c r="M39" s="5"/>
    </row>
    <row r="40" spans="1:13" ht="15" customHeight="1" x14ac:dyDescent="0.15">
      <c r="B40" s="2"/>
      <c r="C40" s="749" t="s">
        <v>473</v>
      </c>
      <c r="D40" s="749"/>
      <c r="E40" s="749"/>
      <c r="F40" s="565">
        <f>SUM(F13:F39)</f>
        <v>0</v>
      </c>
      <c r="G40" s="565">
        <f>SUM(G13:G39)</f>
        <v>0</v>
      </c>
      <c r="H40" s="122"/>
      <c r="I40" s="410">
        <f>G39+G36+G31+G26+G21+G16+G14-F13-F16-F20-F25-F30-F35</f>
        <v>0</v>
      </c>
      <c r="J40" s="672"/>
      <c r="L40" s="26">
        <f>SUM(L23:L39)</f>
        <v>0</v>
      </c>
      <c r="M40" s="26">
        <f>SUM(M23:M39)</f>
        <v>0</v>
      </c>
    </row>
    <row r="41" spans="1:13" ht="15" customHeight="1" x14ac:dyDescent="0.15">
      <c r="A41" s="5"/>
      <c r="B41" s="18"/>
      <c r="C41" s="5"/>
      <c r="D41" s="5"/>
      <c r="E41" s="5"/>
      <c r="F41" s="551" t="s">
        <v>93</v>
      </c>
      <c r="G41" s="565">
        <f>G40-F40</f>
        <v>0</v>
      </c>
      <c r="H41" s="122"/>
      <c r="I41" s="422" t="s">
        <v>474</v>
      </c>
      <c r="J41" s="422" t="s">
        <v>475</v>
      </c>
    </row>
    <row r="42" spans="1:13" ht="20.25" customHeight="1" x14ac:dyDescent="0.15">
      <c r="A42" s="38"/>
      <c r="B42" s="46"/>
      <c r="C42" s="38"/>
      <c r="D42" s="38"/>
      <c r="E42" s="38"/>
      <c r="F42" s="666" t="s">
        <v>528</v>
      </c>
      <c r="G42" s="667"/>
      <c r="H42" s="122"/>
      <c r="I42" s="751" t="s">
        <v>529</v>
      </c>
      <c r="J42" s="751" t="s">
        <v>478</v>
      </c>
    </row>
    <row r="43" spans="1:13" ht="30.75" customHeight="1" x14ac:dyDescent="0.15">
      <c r="A43" s="32" t="s">
        <v>479</v>
      </c>
      <c r="B43" s="2"/>
      <c r="C43" s="660" t="str">
        <f>'PERS-Sample-JV-Tab'!C43:E43</f>
        <v>Input the State (non-employer contributing entity) contributions to Pension Plan (or leave this blank if you have already entered them as part of year-end closing.)</v>
      </c>
      <c r="D43" s="660"/>
      <c r="E43" s="660"/>
      <c r="F43" s="668"/>
      <c r="G43" s="669"/>
      <c r="H43" s="122"/>
      <c r="I43" s="752"/>
      <c r="J43" s="752"/>
    </row>
    <row r="44" spans="1:13" ht="15" customHeight="1" x14ac:dyDescent="0.15">
      <c r="B44" s="2"/>
      <c r="C44" s="36" t="s">
        <v>481</v>
      </c>
      <c r="D44" s="103"/>
      <c r="E44" s="104"/>
      <c r="F44" s="235">
        <f>G45</f>
        <v>0</v>
      </c>
      <c r="G44" s="26"/>
      <c r="H44" s="122"/>
      <c r="I44" s="553">
        <f>I45</f>
        <v>0</v>
      </c>
      <c r="J44" s="547">
        <f>F44-I44</f>
        <v>0</v>
      </c>
    </row>
    <row r="45" spans="1:13" ht="15" customHeight="1" x14ac:dyDescent="0.15">
      <c r="A45" s="5"/>
      <c r="B45" s="18"/>
      <c r="C45" s="36" t="s">
        <v>482</v>
      </c>
      <c r="D45" s="103"/>
      <c r="E45" s="104"/>
      <c r="F45" s="41"/>
      <c r="G45" s="206"/>
      <c r="H45" s="122"/>
      <c r="I45" s="554"/>
      <c r="J45" s="552">
        <f>G45-I45</f>
        <v>0</v>
      </c>
    </row>
    <row r="46" spans="1:13" ht="20.25" customHeight="1" x14ac:dyDescent="0.15">
      <c r="A46" s="38"/>
      <c r="B46" s="46"/>
      <c r="C46" s="43"/>
      <c r="D46" s="38"/>
      <c r="E46" s="38"/>
      <c r="F46" s="38"/>
      <c r="G46" s="38"/>
      <c r="H46" s="122"/>
      <c r="I46" s="123"/>
      <c r="J46" s="123"/>
    </row>
    <row r="47" spans="1:13" ht="39.75" customHeight="1" x14ac:dyDescent="0.15">
      <c r="A47" s="32" t="s">
        <v>483</v>
      </c>
      <c r="B47" s="2"/>
      <c r="C47" s="660" t="str">
        <f>'PERS-Sample-JV-Tab'!C48:E48</f>
        <v>Input the employer contributions subsequent to the measurement date - from MPERA ERIC System, employer's records or MPERA website</v>
      </c>
      <c r="D47" s="660"/>
      <c r="E47" s="660"/>
      <c r="H47" s="122"/>
      <c r="I47" s="123"/>
      <c r="J47" s="123"/>
    </row>
    <row r="48" spans="1:13" ht="15" customHeight="1" x14ac:dyDescent="0.15">
      <c r="B48" s="2"/>
      <c r="C48" s="681" t="str">
        <f>'PERS-Sample-JV-Tab'!C49:E49</f>
        <v>Deferred outflow of resources - employer contributions - 7/1/20xx to 6/30/20xx (current year)</v>
      </c>
      <c r="D48" s="682"/>
      <c r="E48" s="683"/>
      <c r="F48" s="206"/>
      <c r="G48" s="26"/>
      <c r="H48" s="122"/>
      <c r="I48" s="123"/>
      <c r="J48" s="123"/>
    </row>
    <row r="49" spans="1:10" ht="15" customHeight="1" x14ac:dyDescent="0.15">
      <c r="B49" s="2"/>
      <c r="C49" s="681" t="s">
        <v>486</v>
      </c>
      <c r="D49" s="682"/>
      <c r="E49" s="683"/>
      <c r="F49" s="26"/>
      <c r="G49" s="235">
        <f>F48</f>
        <v>0</v>
      </c>
      <c r="H49" s="122"/>
      <c r="I49" s="123"/>
      <c r="J49" s="123"/>
    </row>
    <row r="50" spans="1:10" x14ac:dyDescent="0.15">
      <c r="A50" s="5"/>
      <c r="B50" s="5"/>
      <c r="C50" s="5"/>
      <c r="D50" s="5"/>
      <c r="E50" s="5"/>
      <c r="F50" s="5"/>
      <c r="G50" s="5"/>
      <c r="H50" s="122"/>
      <c r="I50" s="123"/>
      <c r="J50" s="123"/>
    </row>
    <row r="51" spans="1:10" x14ac:dyDescent="0.15">
      <c r="H51" s="122"/>
      <c r="I51" s="123"/>
      <c r="J51" s="123"/>
    </row>
    <row r="52" spans="1:10" x14ac:dyDescent="0.15">
      <c r="A52" s="30"/>
      <c r="B52" s="96"/>
      <c r="C52" s="96"/>
      <c r="D52" s="96"/>
      <c r="E52" s="96"/>
      <c r="F52" s="96"/>
      <c r="G52" s="99"/>
      <c r="H52" s="122"/>
      <c r="I52" s="123"/>
      <c r="J52" s="123"/>
    </row>
    <row r="53" spans="1:10" x14ac:dyDescent="0.15">
      <c r="A53" s="323" t="s">
        <v>487</v>
      </c>
      <c r="C53" s="2" t="str">
        <f>'PERS-Sample-JV-Tab'!C53</f>
        <v>If the Deferred Outflows of Resources - Employer contributions for the prior year are different than</v>
      </c>
      <c r="G53" s="320"/>
      <c r="H53" s="122"/>
      <c r="I53" s="123"/>
      <c r="J53" s="123"/>
    </row>
    <row r="54" spans="1:10" x14ac:dyDescent="0.15">
      <c r="A54" s="31"/>
      <c r="C54" s="2" t="s">
        <v>489</v>
      </c>
      <c r="G54" s="320"/>
      <c r="H54" s="122"/>
      <c r="I54" s="123"/>
      <c r="J54" s="123"/>
    </row>
    <row r="55" spans="1:10" x14ac:dyDescent="0.15">
      <c r="A55" s="31"/>
      <c r="C55" s="1" t="s">
        <v>490</v>
      </c>
      <c r="G55" s="320"/>
      <c r="H55" s="122"/>
      <c r="I55" s="123"/>
      <c r="J55" s="123"/>
    </row>
    <row r="56" spans="1:10" x14ac:dyDescent="0.15">
      <c r="A56" s="37"/>
      <c r="B56" s="5"/>
      <c r="C56" s="5"/>
      <c r="D56" s="5"/>
      <c r="E56" s="5"/>
      <c r="F56" s="5"/>
      <c r="G56" s="29"/>
      <c r="H56" s="122"/>
      <c r="I56" s="123"/>
      <c r="J56" s="123"/>
    </row>
  </sheetData>
  <sheetProtection algorithmName="SHA-512" hashValue="1o05G7arlzKo5oIsxUVVvixJLwzoaY7NFiqGxT+DBI/HWz5LbGNdUkkzHWTfreQ6Asl5TYAuEGFxieV3ZDyTOg==" saltValue="56XjoUqYxCeftMCzU4WUGw==" spinCount="100000" sheet="1" formatCells="0" formatColumns="0" formatRows="0"/>
  <mergeCells count="31">
    <mergeCell ref="L10:M10"/>
    <mergeCell ref="O10:P10"/>
    <mergeCell ref="L9:M9"/>
    <mergeCell ref="J42:J43"/>
    <mergeCell ref="F42:G43"/>
    <mergeCell ref="I42:I43"/>
    <mergeCell ref="C10:G10"/>
    <mergeCell ref="C30:E30"/>
    <mergeCell ref="C13:E13"/>
    <mergeCell ref="C14:E14"/>
    <mergeCell ref="C20:E20"/>
    <mergeCell ref="C21:E21"/>
    <mergeCell ref="I31:I39"/>
    <mergeCell ref="I10:J10"/>
    <mergeCell ref="J30:J40"/>
    <mergeCell ref="C47:E47"/>
    <mergeCell ref="C48:E48"/>
    <mergeCell ref="C49:E49"/>
    <mergeCell ref="C31:E31"/>
    <mergeCell ref="C35:E35"/>
    <mergeCell ref="C36:E36"/>
    <mergeCell ref="C38:E38"/>
    <mergeCell ref="C39:E39"/>
    <mergeCell ref="C40:E40"/>
    <mergeCell ref="C43:E43"/>
    <mergeCell ref="A1:G1"/>
    <mergeCell ref="A2:G2"/>
    <mergeCell ref="B4:E4"/>
    <mergeCell ref="B5:C5"/>
    <mergeCell ref="B6:C6"/>
    <mergeCell ref="C3:F3"/>
  </mergeCells>
  <hyperlinks>
    <hyperlink ref="C3:F3" location="'Instructions Tab'!A55" display="Step 3: See instructions tab for instructions" xr:uid="{3A940035-DB51-48A1-AAC1-FE186CDC3193}"/>
    <hyperlink ref="I41" location="'Instructions Tab'!A67" display="See instructions tab" xr:uid="{7ED3FF63-4478-4438-A29C-017E5EF1924E}"/>
    <hyperlink ref="J41" location="'New! On-Behalf Revenue'!Print_Area" display="&amp; New! On-behalf tab" xr:uid="{562F7C53-DABB-4141-BCFD-4349E065C75B}"/>
  </hyperlinks>
  <pageMargins left="0.25" right="0.25" top="0.75" bottom="0.75" header="0.3" footer="0.3"/>
  <pageSetup scale="61" orientation="portrait" r:id="rId1"/>
  <ignoredErrors>
    <ignoredError sqref="D6:D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73"/>
  <sheetViews>
    <sheetView zoomScaleNormal="100" workbookViewId="0">
      <selection activeCell="B14" sqref="B14:H14"/>
    </sheetView>
  </sheetViews>
  <sheetFormatPr baseColWidth="10" defaultColWidth="9.1640625" defaultRowHeight="13" x14ac:dyDescent="0.15"/>
  <cols>
    <col min="1" max="1" width="1" style="6" customWidth="1"/>
    <col min="2" max="2" width="10.33203125" style="6" customWidth="1"/>
    <col min="3" max="3" width="3.5" style="6" customWidth="1"/>
    <col min="4" max="6" width="9.1640625" style="6"/>
    <col min="7" max="7" width="8" style="6" customWidth="1"/>
    <col min="8" max="8" width="8.5" style="6" customWidth="1"/>
    <col min="9" max="10" width="13.83203125" style="6" customWidth="1"/>
    <col min="11" max="11" width="1.5" style="6" customWidth="1"/>
    <col min="12" max="12" width="13.33203125" style="6" customWidth="1"/>
    <col min="13" max="13" width="14.83203125" style="6" customWidth="1"/>
    <col min="14" max="14" width="1.83203125" style="6" customWidth="1"/>
    <col min="15" max="15" width="13.83203125" style="6" hidden="1" customWidth="1"/>
    <col min="16" max="16" width="13.5" style="6" hidden="1" customWidth="1"/>
    <col min="17" max="17" width="2.1640625" style="6" customWidth="1"/>
    <col min="18" max="18" width="12.6640625" style="6" hidden="1" customWidth="1"/>
    <col min="19" max="19" width="12.5" style="6" hidden="1" customWidth="1"/>
    <col min="20" max="20" width="2" style="6" hidden="1" customWidth="1"/>
    <col min="21" max="21" width="12.1640625" style="6" hidden="1" customWidth="1"/>
    <col min="22" max="22" width="13.5" style="6" hidden="1" customWidth="1"/>
    <col min="23" max="23" width="2" style="6" hidden="1" customWidth="1"/>
    <col min="24" max="24" width="16.33203125" style="6" hidden="1" customWidth="1"/>
    <col min="25" max="25" width="14" style="6" hidden="1" customWidth="1"/>
    <col min="26" max="16384" width="9.1640625" style="6"/>
  </cols>
  <sheetData>
    <row r="1" spans="1:25" ht="18" x14ac:dyDescent="0.2">
      <c r="A1" s="322"/>
      <c r="B1" s="695" t="s">
        <v>530</v>
      </c>
      <c r="C1" s="695"/>
      <c r="D1" s="695"/>
      <c r="E1" s="695"/>
      <c r="F1" s="695"/>
      <c r="G1" s="695"/>
      <c r="H1" s="695"/>
      <c r="I1" s="695"/>
      <c r="J1" s="695"/>
      <c r="K1" s="695"/>
      <c r="L1" s="695"/>
      <c r="M1" s="695"/>
      <c r="N1" s="322"/>
      <c r="O1" s="322"/>
      <c r="P1" s="322"/>
      <c r="R1" s="695" t="s">
        <v>495</v>
      </c>
      <c r="S1" s="695"/>
      <c r="T1" s="695"/>
      <c r="U1" s="695"/>
      <c r="V1" s="695"/>
      <c r="W1" s="695"/>
      <c r="X1" s="695"/>
      <c r="Y1" s="695"/>
    </row>
    <row r="2" spans="1:25" x14ac:dyDescent="0.15">
      <c r="A2" s="87"/>
      <c r="B2" s="708" t="s">
        <v>496</v>
      </c>
      <c r="C2" s="708"/>
      <c r="D2" s="708"/>
      <c r="E2" s="708"/>
      <c r="F2" s="708"/>
      <c r="G2" s="708"/>
      <c r="H2" s="708"/>
      <c r="I2" s="708"/>
      <c r="J2" s="708"/>
      <c r="K2" s="708"/>
    </row>
    <row r="3" spans="1:25" x14ac:dyDescent="0.15">
      <c r="A3" s="7"/>
    </row>
    <row r="4" spans="1:25" ht="13.5" customHeight="1" x14ac:dyDescent="0.2">
      <c r="A4" s="7"/>
      <c r="B4" s="142" t="s">
        <v>497</v>
      </c>
      <c r="C4" s="142"/>
      <c r="D4" s="758">
        <f>'FURS-Sample-JV-Tab'!D6</f>
        <v>0</v>
      </c>
      <c r="E4" s="758"/>
      <c r="F4" s="758"/>
    </row>
    <row r="5" spans="1:25" ht="16" x14ac:dyDescent="0.2">
      <c r="A5" s="7"/>
      <c r="B5" s="710" t="s">
        <v>498</v>
      </c>
      <c r="C5" s="710"/>
      <c r="D5" s="144" t="s">
        <v>519</v>
      </c>
      <c r="E5" s="145"/>
      <c r="F5" s="146"/>
    </row>
    <row r="6" spans="1:25" ht="39" customHeight="1" x14ac:dyDescent="0.15">
      <c r="A6" s="7"/>
      <c r="B6" s="116"/>
      <c r="C6" s="116"/>
      <c r="D6" s="116"/>
      <c r="E6" s="116"/>
      <c r="F6" s="116"/>
      <c r="G6" s="116"/>
      <c r="H6" s="116"/>
      <c r="I6" s="704" t="s">
        <v>500</v>
      </c>
      <c r="J6" s="705"/>
      <c r="L6" s="704" t="s">
        <v>501</v>
      </c>
      <c r="M6" s="705"/>
      <c r="O6" s="713" t="s">
        <v>502</v>
      </c>
      <c r="P6" s="714"/>
      <c r="R6" s="725" t="s">
        <v>503</v>
      </c>
      <c r="S6" s="726"/>
      <c r="T6" s="726"/>
      <c r="U6" s="726"/>
      <c r="V6" s="727"/>
      <c r="X6" s="704" t="s">
        <v>531</v>
      </c>
      <c r="Y6" s="705"/>
    </row>
    <row r="7" spans="1:25" x14ac:dyDescent="0.15">
      <c r="A7" s="7"/>
      <c r="I7" s="197"/>
      <c r="J7" s="179"/>
      <c r="L7" s="178"/>
      <c r="M7" s="179"/>
      <c r="O7" s="178"/>
      <c r="P7" s="179"/>
      <c r="R7" s="178"/>
      <c r="S7" s="48"/>
      <c r="T7" s="48"/>
      <c r="U7" s="48"/>
      <c r="V7" s="179"/>
      <c r="X7" s="706"/>
      <c r="Y7" s="707"/>
    </row>
    <row r="8" spans="1:25" x14ac:dyDescent="0.15">
      <c r="A8" s="7"/>
      <c r="B8" s="759" t="s">
        <v>505</v>
      </c>
      <c r="C8" s="760"/>
      <c r="D8" s="760"/>
      <c r="E8" s="760"/>
      <c r="F8" s="760"/>
      <c r="G8" s="760"/>
      <c r="H8" s="761"/>
      <c r="I8" s="774" t="s">
        <v>506</v>
      </c>
      <c r="J8" s="775"/>
      <c r="L8" s="767" t="s">
        <v>507</v>
      </c>
      <c r="M8" s="768"/>
      <c r="O8" s="769" t="s">
        <v>508</v>
      </c>
      <c r="P8" s="770"/>
      <c r="R8" s="771" t="s">
        <v>141</v>
      </c>
      <c r="S8" s="772"/>
      <c r="U8" s="773" t="s">
        <v>142</v>
      </c>
      <c r="V8" s="773"/>
      <c r="X8" s="765"/>
      <c r="Y8" s="766"/>
    </row>
    <row r="9" spans="1:25" ht="28" x14ac:dyDescent="0.15">
      <c r="A9" s="7"/>
      <c r="B9" s="762"/>
      <c r="C9" s="763"/>
      <c r="D9" s="763"/>
      <c r="E9" s="763"/>
      <c r="F9" s="763"/>
      <c r="G9" s="763"/>
      <c r="H9" s="764"/>
      <c r="I9" s="181" t="s">
        <v>141</v>
      </c>
      <c r="J9" s="181" t="s">
        <v>509</v>
      </c>
      <c r="L9" s="181" t="s">
        <v>141</v>
      </c>
      <c r="M9" s="181" t="s">
        <v>509</v>
      </c>
      <c r="O9" s="198" t="s">
        <v>510</v>
      </c>
      <c r="P9" s="198" t="s">
        <v>511</v>
      </c>
      <c r="R9" s="199" t="s">
        <v>512</v>
      </c>
      <c r="S9" s="199" t="s">
        <v>358</v>
      </c>
      <c r="U9" s="199" t="s">
        <v>354</v>
      </c>
      <c r="V9" s="199" t="s">
        <v>358</v>
      </c>
      <c r="X9" s="199" t="s">
        <v>512</v>
      </c>
      <c r="Y9" s="199" t="s">
        <v>358</v>
      </c>
    </row>
    <row r="10" spans="1:25" ht="16.5" customHeight="1" x14ac:dyDescent="0.15">
      <c r="A10" s="7"/>
      <c r="B10" s="701" t="s">
        <v>513</v>
      </c>
      <c r="C10" s="702"/>
      <c r="D10" s="702"/>
      <c r="E10" s="702"/>
      <c r="F10" s="702"/>
      <c r="G10" s="702"/>
      <c r="H10" s="703"/>
      <c r="I10" s="112"/>
      <c r="J10" s="112"/>
      <c r="L10" s="112"/>
      <c r="M10" s="112"/>
      <c r="O10" s="180">
        <f>'FURS-Sample-JV-Tab'!F20</f>
        <v>0</v>
      </c>
      <c r="P10" s="180">
        <f>'FURS-Sample-JV-Tab'!G21</f>
        <v>0</v>
      </c>
      <c r="R10" s="138">
        <f>IF(L10-I10&gt;0,L10-I10,0)</f>
        <v>0</v>
      </c>
      <c r="S10" s="138">
        <f>P10-V10</f>
        <v>0</v>
      </c>
      <c r="U10" s="138">
        <f>O10-R10</f>
        <v>0</v>
      </c>
      <c r="V10" s="138">
        <f>IF(M10-J10&gt;0,M10-J10,0)</f>
        <v>0</v>
      </c>
      <c r="X10" s="138">
        <f t="shared" ref="X10:Y14" si="0">R10+U10</f>
        <v>0</v>
      </c>
      <c r="Y10" s="138">
        <f t="shared" si="0"/>
        <v>0</v>
      </c>
    </row>
    <row r="11" spans="1:25" ht="16.5" customHeight="1" x14ac:dyDescent="0.15">
      <c r="A11" s="7"/>
      <c r="B11" s="698" t="s">
        <v>514</v>
      </c>
      <c r="C11" s="699"/>
      <c r="D11" s="699"/>
      <c r="E11" s="699"/>
      <c r="F11" s="699"/>
      <c r="G11" s="699"/>
      <c r="H11" s="700"/>
      <c r="I11" s="112"/>
      <c r="J11" s="113"/>
      <c r="L11" s="112"/>
      <c r="M11" s="113"/>
      <c r="O11" s="180">
        <f>'FURS-Sample-JV-Tab'!F25</f>
        <v>0</v>
      </c>
      <c r="P11" s="180">
        <f>'FURS-Sample-JV-Tab'!G26</f>
        <v>0</v>
      </c>
      <c r="R11" s="138">
        <f>IF(L11-I11&gt;0,L11-I11,0)</f>
        <v>0</v>
      </c>
      <c r="S11" s="138">
        <f>P11-V11</f>
        <v>0</v>
      </c>
      <c r="U11" s="138">
        <f>O11-R11</f>
        <v>0</v>
      </c>
      <c r="V11" s="138">
        <f>IF(M11-J11&gt;0,M11-J11,0)</f>
        <v>0</v>
      </c>
      <c r="X11" s="138">
        <f t="shared" si="0"/>
        <v>0</v>
      </c>
      <c r="Y11" s="138">
        <f t="shared" si="0"/>
        <v>0</v>
      </c>
    </row>
    <row r="12" spans="1:25" ht="16.5" customHeight="1" x14ac:dyDescent="0.15">
      <c r="A12" s="7"/>
      <c r="B12" s="701" t="s">
        <v>515</v>
      </c>
      <c r="C12" s="702"/>
      <c r="D12" s="702"/>
      <c r="E12" s="702"/>
      <c r="F12" s="702"/>
      <c r="G12" s="702"/>
      <c r="H12" s="703"/>
      <c r="I12" s="112"/>
      <c r="J12" s="113"/>
      <c r="L12" s="112"/>
      <c r="M12" s="113"/>
      <c r="O12" s="180">
        <f>'FURS-Sample-JV-Tab'!F30</f>
        <v>0</v>
      </c>
      <c r="P12" s="180">
        <f>'FURS-Sample-JV-Tab'!G31</f>
        <v>0</v>
      </c>
      <c r="R12" s="138">
        <f>IF(L12-I12&gt;0,L12-I12,0)</f>
        <v>0</v>
      </c>
      <c r="S12" s="138">
        <f>P12-V12</f>
        <v>0</v>
      </c>
      <c r="U12" s="138">
        <f>O12-R12</f>
        <v>0</v>
      </c>
      <c r="V12" s="138">
        <f>IF(M12-J12&gt;0,M12-J12,0)</f>
        <v>0</v>
      </c>
      <c r="X12" s="138">
        <f t="shared" si="0"/>
        <v>0</v>
      </c>
      <c r="Y12" s="138">
        <f t="shared" si="0"/>
        <v>0</v>
      </c>
    </row>
    <row r="13" spans="1:25" ht="30" customHeight="1" x14ac:dyDescent="0.15">
      <c r="A13" s="7"/>
      <c r="B13" s="701" t="s">
        <v>516</v>
      </c>
      <c r="C13" s="702"/>
      <c r="D13" s="702"/>
      <c r="E13" s="702"/>
      <c r="F13" s="702"/>
      <c r="G13" s="702"/>
      <c r="H13" s="703"/>
      <c r="I13" s="113"/>
      <c r="J13" s="113"/>
      <c r="L13" s="113"/>
      <c r="M13" s="113"/>
      <c r="O13" s="180">
        <f>'FURS-Sample-JV-Tab'!F35</f>
        <v>0</v>
      </c>
      <c r="P13" s="180">
        <f>'FURS-Sample-JV-Tab'!G36</f>
        <v>0</v>
      </c>
      <c r="R13" s="138">
        <f>IF(L13-I13&gt;0,L13-I13,0)</f>
        <v>0</v>
      </c>
      <c r="S13" s="138">
        <f>P13-V13</f>
        <v>0</v>
      </c>
      <c r="U13" s="138">
        <f>O13-R13</f>
        <v>0</v>
      </c>
      <c r="V13" s="138">
        <f>IF(M13-J13&gt;0,M13-J13,0)</f>
        <v>0</v>
      </c>
      <c r="X13" s="138">
        <f t="shared" si="0"/>
        <v>0</v>
      </c>
      <c r="Y13" s="138">
        <f t="shared" si="0"/>
        <v>0</v>
      </c>
    </row>
    <row r="14" spans="1:25" ht="31.5" customHeight="1" thickBot="1" x14ac:dyDescent="0.2">
      <c r="A14" s="7"/>
      <c r="B14" s="701" t="str">
        <f>'PERS-Deferred Schedules'!B14:H14</f>
        <v>Employer contributions made to the plan from 7/1/20xx to 6/30/20xx for Prior Year; current Year will auto-fill from Sample Journal Entries</v>
      </c>
      <c r="C14" s="702"/>
      <c r="D14" s="702"/>
      <c r="E14" s="702"/>
      <c r="F14" s="702"/>
      <c r="G14" s="702"/>
      <c r="H14" s="703"/>
      <c r="I14" s="188"/>
      <c r="J14" s="201"/>
      <c r="L14" s="319">
        <f>'FURS-Sample-JV-Tab'!F48</f>
        <v>0</v>
      </c>
      <c r="M14" s="201"/>
      <c r="O14" s="161"/>
      <c r="P14" s="180">
        <f>'FURS-Sample-JV-Tab'!G39</f>
        <v>0</v>
      </c>
      <c r="R14" s="138">
        <f>IF(L14-I14&gt;0,L14-I14,0)</f>
        <v>0</v>
      </c>
      <c r="S14" s="138">
        <f>P14-V14</f>
        <v>0</v>
      </c>
      <c r="U14" s="138">
        <f>O14-R14</f>
        <v>0</v>
      </c>
      <c r="V14" s="138">
        <f>IF(M14-J14&gt;0,M14-J14,0)</f>
        <v>0</v>
      </c>
      <c r="X14" s="138">
        <f t="shared" si="0"/>
        <v>0</v>
      </c>
      <c r="Y14" s="138">
        <f t="shared" si="0"/>
        <v>0</v>
      </c>
    </row>
    <row r="15" spans="1:25" ht="21.75" customHeight="1" thickBot="1" x14ac:dyDescent="0.2">
      <c r="A15" s="7"/>
      <c r="B15" s="722" t="s">
        <v>518</v>
      </c>
      <c r="C15" s="723"/>
      <c r="D15" s="723"/>
      <c r="E15" s="723"/>
      <c r="F15" s="723"/>
      <c r="G15" s="723"/>
      <c r="H15" s="724"/>
      <c r="I15" s="136">
        <f>SUM(I10:I14)</f>
        <v>0</v>
      </c>
      <c r="J15" s="137">
        <f>SUM(J10:J14)</f>
        <v>0</v>
      </c>
      <c r="L15" s="136">
        <f>SUM(L10:L14)</f>
        <v>0</v>
      </c>
      <c r="M15" s="137">
        <f>SUM(M10:M14)</f>
        <v>0</v>
      </c>
      <c r="O15" s="196">
        <f>SUM(O10:O14)</f>
        <v>0</v>
      </c>
      <c r="P15" s="196">
        <f>SUM(P10:P14)</f>
        <v>0</v>
      </c>
      <c r="R15" s="138">
        <f>SUM(R10:R14)</f>
        <v>0</v>
      </c>
      <c r="S15" s="138">
        <f>SUM(S10:S14)</f>
        <v>0</v>
      </c>
      <c r="U15" s="138">
        <f>SUM(U10:U14)</f>
        <v>0</v>
      </c>
      <c r="V15" s="138">
        <f>SUM(V10:V14)</f>
        <v>0</v>
      </c>
      <c r="X15" s="138">
        <f>SUM(X10:X14)</f>
        <v>0</v>
      </c>
      <c r="Y15" s="138">
        <f>SUM(Y10:Y14)</f>
        <v>0</v>
      </c>
    </row>
    <row r="16" spans="1:25" ht="14" thickTop="1" x14ac:dyDescent="0.15">
      <c r="A16" s="7"/>
      <c r="B16" s="740"/>
      <c r="C16" s="740"/>
      <c r="D16" s="740"/>
      <c r="E16" s="740"/>
      <c r="F16" s="740"/>
      <c r="G16" s="740"/>
      <c r="H16" s="740"/>
      <c r="I16" s="114"/>
    </row>
    <row r="17" spans="1:19" x14ac:dyDescent="0.15">
      <c r="A17" s="7"/>
      <c r="B17" s="741"/>
      <c r="C17" s="741"/>
      <c r="D17" s="741"/>
      <c r="E17" s="741"/>
      <c r="F17" s="741"/>
      <c r="G17" s="741"/>
      <c r="H17" s="741"/>
      <c r="I17" s="741"/>
      <c r="R17" s="14" t="s">
        <v>93</v>
      </c>
      <c r="S17" s="49">
        <f>S14-I14</f>
        <v>0</v>
      </c>
    </row>
    <row r="18" spans="1:19" x14ac:dyDescent="0.15">
      <c r="A18" s="7"/>
      <c r="B18" s="92"/>
      <c r="I18" s="14"/>
    </row>
    <row r="19" spans="1:19" x14ac:dyDescent="0.15">
      <c r="A19" s="7"/>
      <c r="B19" s="9"/>
    </row>
    <row r="20" spans="1:19" x14ac:dyDescent="0.15">
      <c r="A20" s="7"/>
    </row>
    <row r="21" spans="1:19" x14ac:dyDescent="0.15">
      <c r="A21" s="7"/>
      <c r="B21" s="13"/>
      <c r="I21" s="12"/>
      <c r="J21" s="114"/>
    </row>
    <row r="22" spans="1:19" x14ac:dyDescent="0.15">
      <c r="A22" s="7"/>
      <c r="B22" s="13"/>
      <c r="I22" s="12"/>
      <c r="J22" s="114"/>
      <c r="K22" s="93"/>
    </row>
    <row r="23" spans="1:19" x14ac:dyDescent="0.15">
      <c r="A23" s="7"/>
      <c r="B23" s="13"/>
      <c r="I23" s="12"/>
      <c r="J23" s="114"/>
      <c r="K23" s="93"/>
    </row>
    <row r="24" spans="1:19" x14ac:dyDescent="0.15">
      <c r="A24" s="7"/>
      <c r="B24" s="13"/>
      <c r="I24" s="12"/>
      <c r="J24" s="114"/>
      <c r="K24" s="93"/>
    </row>
    <row r="25" spans="1:19" x14ac:dyDescent="0.15">
      <c r="A25" s="7"/>
      <c r="B25" s="13"/>
      <c r="I25" s="12"/>
      <c r="J25" s="114"/>
      <c r="K25" s="93"/>
    </row>
    <row r="26" spans="1:19" x14ac:dyDescent="0.15">
      <c r="A26" s="7"/>
      <c r="I26" s="12"/>
      <c r="J26" s="114"/>
      <c r="K26" s="93"/>
    </row>
    <row r="27" spans="1:19" x14ac:dyDescent="0.15">
      <c r="A27" s="7"/>
      <c r="I27" s="10"/>
      <c r="K27" s="49"/>
    </row>
    <row r="28" spans="1:19" x14ac:dyDescent="0.15">
      <c r="A28" s="7"/>
      <c r="B28" s="9"/>
    </row>
    <row r="29" spans="1:19" x14ac:dyDescent="0.15">
      <c r="A29" s="7"/>
    </row>
    <row r="30" spans="1:19" x14ac:dyDescent="0.15">
      <c r="A30" s="7"/>
      <c r="H30" s="11"/>
      <c r="I30" s="11"/>
      <c r="J30" s="11"/>
      <c r="L30" s="11"/>
    </row>
    <row r="31" spans="1:19" x14ac:dyDescent="0.15">
      <c r="A31" s="7"/>
      <c r="H31" s="7"/>
      <c r="I31" s="7"/>
      <c r="J31" s="7"/>
      <c r="K31" s="7"/>
      <c r="L31" s="7"/>
    </row>
    <row r="32" spans="1:19" ht="25.5" customHeight="1" x14ac:dyDescent="0.15">
      <c r="A32" s="7"/>
      <c r="B32" s="742"/>
      <c r="C32" s="742"/>
      <c r="D32" s="742"/>
      <c r="E32" s="742"/>
      <c r="F32" s="742"/>
      <c r="G32" s="742"/>
      <c r="H32" s="91"/>
      <c r="I32" s="91"/>
      <c r="J32" s="91"/>
      <c r="K32" s="16"/>
      <c r="L32" s="15"/>
    </row>
    <row r="33" spans="1:12" x14ac:dyDescent="0.15">
      <c r="A33" s="7"/>
      <c r="I33" s="10"/>
      <c r="L33" s="10"/>
    </row>
    <row r="34" spans="1:12" x14ac:dyDescent="0.15">
      <c r="A34" s="7"/>
      <c r="B34" s="9"/>
    </row>
    <row r="35" spans="1:12" x14ac:dyDescent="0.15">
      <c r="A35" s="7"/>
      <c r="B35" s="106"/>
      <c r="I35" s="105"/>
      <c r="J35" s="105"/>
    </row>
    <row r="36" spans="1:12" ht="12.75" customHeight="1" x14ac:dyDescent="0.15">
      <c r="A36" s="7"/>
      <c r="B36" s="593"/>
      <c r="C36" s="593"/>
      <c r="D36" s="593"/>
      <c r="E36" s="593"/>
      <c r="F36" s="593"/>
      <c r="G36" s="593"/>
      <c r="H36" s="593"/>
      <c r="I36" s="593"/>
      <c r="J36" s="91"/>
    </row>
    <row r="37" spans="1:12" ht="12.75" customHeight="1" x14ac:dyDescent="0.15">
      <c r="A37" s="7"/>
      <c r="B37" s="593"/>
      <c r="C37" s="593"/>
      <c r="D37" s="593"/>
      <c r="E37" s="593"/>
      <c r="F37" s="593"/>
      <c r="G37" s="593"/>
      <c r="H37" s="593"/>
      <c r="I37" s="593"/>
      <c r="J37" s="91"/>
    </row>
    <row r="38" spans="1:12" x14ac:dyDescent="0.15">
      <c r="A38" s="7"/>
      <c r="B38" s="107"/>
      <c r="C38" s="107"/>
      <c r="D38" s="107"/>
      <c r="E38" s="107"/>
      <c r="F38" s="107"/>
      <c r="G38" s="107"/>
      <c r="H38" s="107"/>
      <c r="I38" s="107"/>
      <c r="J38" s="49"/>
    </row>
    <row r="39" spans="1:12" x14ac:dyDescent="0.15">
      <c r="A39" s="7"/>
      <c r="I39" s="49"/>
    </row>
    <row r="40" spans="1:12" ht="12.75" customHeight="1" x14ac:dyDescent="0.15">
      <c r="A40" s="7"/>
      <c r="B40" s="593"/>
      <c r="C40" s="593"/>
      <c r="D40" s="593"/>
      <c r="E40" s="593"/>
      <c r="F40" s="593"/>
      <c r="G40" s="593"/>
      <c r="H40" s="593"/>
      <c r="I40" s="593"/>
      <c r="J40" s="91"/>
    </row>
    <row r="41" spans="1:12" ht="12.75" customHeight="1" x14ac:dyDescent="0.15">
      <c r="A41" s="7"/>
      <c r="B41" s="593"/>
      <c r="C41" s="593"/>
      <c r="D41" s="593"/>
      <c r="E41" s="593"/>
      <c r="F41" s="593"/>
      <c r="G41" s="593"/>
      <c r="H41" s="593"/>
      <c r="I41" s="593"/>
      <c r="J41" s="108"/>
      <c r="L41" s="92"/>
    </row>
    <row r="42" spans="1:12" ht="12.75" customHeight="1" x14ac:dyDescent="0.15">
      <c r="A42" s="7"/>
      <c r="B42" s="593"/>
      <c r="C42" s="593"/>
      <c r="D42" s="593"/>
      <c r="E42" s="593"/>
      <c r="F42" s="593"/>
      <c r="G42" s="593"/>
      <c r="H42" s="593"/>
      <c r="I42" s="593"/>
      <c r="J42" s="109"/>
      <c r="L42" s="92"/>
    </row>
    <row r="43" spans="1:12" x14ac:dyDescent="0.15">
      <c r="A43" s="7"/>
      <c r="I43" s="110"/>
    </row>
    <row r="44" spans="1:12" x14ac:dyDescent="0.15">
      <c r="A44" s="7"/>
      <c r="B44" s="9"/>
    </row>
    <row r="45" spans="1:12" x14ac:dyDescent="0.15">
      <c r="A45" s="7"/>
      <c r="B45" s="106"/>
      <c r="I45" s="105"/>
      <c r="J45" s="105"/>
    </row>
    <row r="46" spans="1:12" ht="12.75" customHeight="1" x14ac:dyDescent="0.15">
      <c r="A46" s="7"/>
      <c r="B46" s="593"/>
      <c r="C46" s="593"/>
      <c r="D46" s="593"/>
      <c r="E46" s="593"/>
      <c r="F46" s="593"/>
      <c r="G46" s="593"/>
      <c r="H46" s="593"/>
      <c r="I46" s="593"/>
      <c r="J46" s="91"/>
    </row>
    <row r="47" spans="1:12" ht="12.75" customHeight="1" x14ac:dyDescent="0.15">
      <c r="A47" s="7"/>
      <c r="B47" s="593"/>
      <c r="C47" s="593"/>
      <c r="D47" s="593"/>
      <c r="E47" s="593"/>
      <c r="F47" s="593"/>
      <c r="G47" s="593"/>
      <c r="H47" s="593"/>
      <c r="I47" s="593"/>
      <c r="J47" s="91"/>
      <c r="L47" s="8"/>
    </row>
    <row r="48" spans="1:12" ht="12.75" customHeight="1" x14ac:dyDescent="0.15">
      <c r="A48" s="7"/>
      <c r="B48" s="593"/>
      <c r="C48" s="593"/>
      <c r="D48" s="593"/>
      <c r="E48" s="593"/>
      <c r="F48" s="593"/>
      <c r="G48" s="593"/>
      <c r="H48" s="593"/>
      <c r="I48" s="593"/>
      <c r="J48" s="91"/>
      <c r="L48" s="49"/>
    </row>
    <row r="49" spans="1:12" ht="12.75" customHeight="1" x14ac:dyDescent="0.15">
      <c r="A49" s="7"/>
      <c r="B49" s="593"/>
      <c r="C49" s="593"/>
      <c r="D49" s="593"/>
      <c r="E49" s="593"/>
      <c r="F49" s="593"/>
      <c r="G49" s="593"/>
      <c r="H49" s="593"/>
      <c r="I49" s="593"/>
      <c r="J49" s="12"/>
    </row>
    <row r="50" spans="1:12" ht="15.75" customHeight="1" x14ac:dyDescent="0.15">
      <c r="A50" s="7"/>
      <c r="B50" s="593"/>
      <c r="C50" s="593"/>
      <c r="D50" s="593"/>
      <c r="E50" s="593"/>
      <c r="F50" s="593"/>
      <c r="G50" s="593"/>
      <c r="H50" s="593"/>
      <c r="I50" s="593"/>
      <c r="J50" s="91"/>
    </row>
    <row r="51" spans="1:12" ht="12.75" customHeight="1" x14ac:dyDescent="0.15">
      <c r="A51" s="7"/>
      <c r="B51" s="593"/>
      <c r="C51" s="593"/>
      <c r="D51" s="593"/>
      <c r="E51" s="593"/>
      <c r="F51" s="593"/>
      <c r="G51" s="593"/>
      <c r="H51" s="593"/>
      <c r="I51" s="593"/>
      <c r="J51" s="49"/>
    </row>
    <row r="52" spans="1:12" ht="12.75" customHeight="1" x14ac:dyDescent="0.15">
      <c r="A52" s="7"/>
      <c r="B52" s="593"/>
      <c r="C52" s="593"/>
      <c r="D52" s="593"/>
      <c r="E52" s="593"/>
      <c r="F52" s="593"/>
      <c r="G52" s="593"/>
      <c r="H52" s="593"/>
      <c r="I52" s="593"/>
      <c r="J52" s="91"/>
    </row>
    <row r="53" spans="1:12" ht="12.75" customHeight="1" x14ac:dyDescent="0.15">
      <c r="A53" s="7"/>
      <c r="B53" s="593"/>
      <c r="C53" s="593"/>
      <c r="D53" s="593"/>
      <c r="E53" s="593"/>
      <c r="F53" s="593"/>
      <c r="G53" s="593"/>
      <c r="H53" s="593"/>
      <c r="I53" s="593"/>
      <c r="J53" s="111"/>
      <c r="L53" s="92"/>
    </row>
    <row r="54" spans="1:12" x14ac:dyDescent="0.15">
      <c r="A54" s="7"/>
      <c r="B54" s="742"/>
      <c r="C54" s="742"/>
      <c r="D54" s="742"/>
      <c r="E54" s="742"/>
      <c r="F54" s="742"/>
      <c r="G54" s="742"/>
    </row>
    <row r="55" spans="1:12" x14ac:dyDescent="0.15">
      <c r="A55" s="7"/>
    </row>
    <row r="56" spans="1:12" x14ac:dyDescent="0.15">
      <c r="A56" s="7"/>
    </row>
    <row r="57" spans="1:12" x14ac:dyDescent="0.15">
      <c r="A57" s="7"/>
    </row>
    <row r="58" spans="1:12" x14ac:dyDescent="0.15">
      <c r="A58" s="7"/>
    </row>
    <row r="59" spans="1:12" x14ac:dyDescent="0.15">
      <c r="A59" s="7"/>
    </row>
    <row r="60" spans="1:12" x14ac:dyDescent="0.15">
      <c r="A60" s="7"/>
    </row>
    <row r="61" spans="1:12" x14ac:dyDescent="0.15">
      <c r="A61" s="7"/>
    </row>
    <row r="62" spans="1:12" x14ac:dyDescent="0.15">
      <c r="A62" s="7"/>
    </row>
    <row r="63" spans="1:12" x14ac:dyDescent="0.15">
      <c r="A63" s="7"/>
    </row>
    <row r="64" spans="1:12"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sheetData>
  <sheetProtection algorithmName="SHA-512" hashValue="pm5kEsIfb7ywNanUdImYMqcpdIxMwKtpvhLAXyayD8DRfPjHXIQSJjxStHqq3bG1tjOzN9w/Ka8nXlllWtMOSg==" saltValue="kM3vRbdhTjgIdIkVq5H0pg==" spinCount="100000" sheet="1" formatCells="0" formatColumns="0" formatRows="0"/>
  <mergeCells count="40">
    <mergeCell ref="B1:M1"/>
    <mergeCell ref="B2:K2"/>
    <mergeCell ref="R1:Y1"/>
    <mergeCell ref="B8:H9"/>
    <mergeCell ref="X8:Y8"/>
    <mergeCell ref="L6:M6"/>
    <mergeCell ref="I6:J6"/>
    <mergeCell ref="O6:P6"/>
    <mergeCell ref="L8:M8"/>
    <mergeCell ref="O8:P8"/>
    <mergeCell ref="X6:Y7"/>
    <mergeCell ref="R8:S8"/>
    <mergeCell ref="U8:V8"/>
    <mergeCell ref="R6:V6"/>
    <mergeCell ref="I8:J8"/>
    <mergeCell ref="B5:C5"/>
    <mergeCell ref="D4:F4"/>
    <mergeCell ref="B36:I36"/>
    <mergeCell ref="B10:H10"/>
    <mergeCell ref="B15:H15"/>
    <mergeCell ref="B16:H16"/>
    <mergeCell ref="B17:I17"/>
    <mergeCell ref="B13:H13"/>
    <mergeCell ref="B14:H14"/>
    <mergeCell ref="B41:I41"/>
    <mergeCell ref="B11:H11"/>
    <mergeCell ref="B12:H12"/>
    <mergeCell ref="B53:I53"/>
    <mergeCell ref="B54:G54"/>
    <mergeCell ref="B42:I42"/>
    <mergeCell ref="B46:I46"/>
    <mergeCell ref="B47:I47"/>
    <mergeCell ref="B48:I48"/>
    <mergeCell ref="B49:I49"/>
    <mergeCell ref="B50:I50"/>
    <mergeCell ref="B51:I51"/>
    <mergeCell ref="B52:I52"/>
    <mergeCell ref="B37:I37"/>
    <mergeCell ref="B40:I40"/>
    <mergeCell ref="B32:G32"/>
  </mergeCells>
  <hyperlinks>
    <hyperlink ref="B2:K2" location="'Instructions Tab'!A38" display="Step 2: See instructions tab for assistance" xr:uid="{FC097765-C867-4A98-82B4-3984B6E7D033}"/>
  </hyperlinks>
  <pageMargins left="0.14000000000000001" right="0.13" top="0.75" bottom="0.55000000000000004" header="0.3" footer="0.3"/>
  <pageSetup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56"/>
  <sheetViews>
    <sheetView topLeftCell="A35" workbookViewId="0">
      <selection activeCell="C53" sqref="C53"/>
    </sheetView>
  </sheetViews>
  <sheetFormatPr baseColWidth="10" defaultColWidth="8.83203125" defaultRowHeight="13" x14ac:dyDescent="0.15"/>
  <cols>
    <col min="1" max="1" width="3" customWidth="1"/>
    <col min="2" max="2" width="1.5" customWidth="1"/>
    <col min="3" max="3" width="60.5" customWidth="1"/>
    <col min="4" max="4" width="19.1640625" customWidth="1"/>
    <col min="5" max="5" width="7.1640625" customWidth="1"/>
    <col min="6" max="6" width="15.5" customWidth="1"/>
    <col min="7" max="7" width="15.83203125" customWidth="1"/>
    <col min="8" max="8" width="4.5" customWidth="1"/>
    <col min="9" max="9" width="17.6640625" customWidth="1"/>
    <col min="10" max="10" width="19.5" customWidth="1"/>
  </cols>
  <sheetData>
    <row r="1" spans="1:10" x14ac:dyDescent="0.15">
      <c r="A1" s="675"/>
      <c r="B1" s="675"/>
      <c r="C1" s="675"/>
      <c r="D1" s="675"/>
      <c r="E1" s="675"/>
      <c r="F1" s="675"/>
      <c r="G1" s="675"/>
      <c r="H1" s="47"/>
      <c r="I1" s="47"/>
      <c r="J1" s="47"/>
    </row>
    <row r="2" spans="1:10" x14ac:dyDescent="0.15">
      <c r="A2" s="675"/>
      <c r="B2" s="675"/>
      <c r="C2" s="675"/>
      <c r="D2" s="675"/>
      <c r="E2" s="675"/>
      <c r="F2" s="675"/>
      <c r="G2" s="675"/>
      <c r="H2" s="47"/>
      <c r="I2" s="47"/>
      <c r="J2" s="47"/>
    </row>
    <row r="3" spans="1:10" x14ac:dyDescent="0.15">
      <c r="A3" s="7"/>
      <c r="B3" s="6"/>
      <c r="C3" s="676" t="s">
        <v>440</v>
      </c>
      <c r="D3" s="676"/>
      <c r="E3" s="676"/>
      <c r="F3" s="676"/>
      <c r="G3" s="6"/>
      <c r="H3" s="6"/>
      <c r="I3" s="6"/>
      <c r="J3" s="6"/>
    </row>
    <row r="4" spans="1:10" ht="12.75" customHeight="1" x14ac:dyDescent="0.15">
      <c r="A4" s="7"/>
      <c r="B4" s="744"/>
      <c r="C4" s="744"/>
      <c r="D4" s="744"/>
      <c r="E4" s="744"/>
      <c r="F4" s="50"/>
      <c r="G4" s="6"/>
      <c r="H4" s="6"/>
      <c r="I4" s="6"/>
      <c r="J4" s="6"/>
    </row>
    <row r="5" spans="1:10" ht="16" x14ac:dyDescent="0.2">
      <c r="A5" s="7"/>
      <c r="B5" s="677" t="s">
        <v>441</v>
      </c>
      <c r="C5" s="677"/>
      <c r="D5" s="184" t="s">
        <v>532</v>
      </c>
      <c r="E5" s="48"/>
      <c r="F5" s="48"/>
      <c r="G5" s="6"/>
      <c r="H5" s="6"/>
      <c r="I5" s="6"/>
      <c r="J5" s="6"/>
    </row>
    <row r="6" spans="1:10" ht="15" customHeight="1" x14ac:dyDescent="0.2">
      <c r="A6" s="7"/>
      <c r="B6" s="677" t="s">
        <v>443</v>
      </c>
      <c r="C6" s="677"/>
      <c r="D6" s="561">
        <f>'PERS-Sample-JV-Tab'!D6</f>
        <v>0</v>
      </c>
      <c r="E6" s="200"/>
      <c r="F6" s="200"/>
      <c r="G6" s="6"/>
      <c r="H6" s="6"/>
      <c r="I6" s="6"/>
      <c r="J6" s="6"/>
    </row>
    <row r="7" spans="1:10" ht="16" x14ac:dyDescent="0.2">
      <c r="A7" s="7"/>
      <c r="B7" s="186"/>
      <c r="C7" s="186" t="s">
        <v>444</v>
      </c>
      <c r="D7" s="563" t="str">
        <f>'PERS-Sample-JV-Tab'!D7</f>
        <v>June 30, 20XX</v>
      </c>
      <c r="E7" s="566"/>
      <c r="F7" s="200"/>
      <c r="G7" s="6"/>
      <c r="H7" s="6"/>
      <c r="I7" s="8"/>
      <c r="J7" s="8"/>
    </row>
    <row r="8" spans="1:10" ht="33" customHeight="1" x14ac:dyDescent="0.15">
      <c r="C8" s="192" t="s">
        <v>446</v>
      </c>
    </row>
    <row r="9" spans="1:10" ht="15" customHeight="1" x14ac:dyDescent="0.15">
      <c r="C9" s="656" t="str">
        <f>'FURS-Sample-JV-Tab'!C9</f>
        <v>If a deferred outflows/inflows of resources entry is a debit enter as a Deferred Outflow of Resources in the yellow-shaded cells.</v>
      </c>
      <c r="D9" s="656"/>
      <c r="E9" s="656"/>
      <c r="F9" s="656"/>
      <c r="G9" s="656"/>
    </row>
    <row r="10" spans="1:10" ht="15" customHeight="1" x14ac:dyDescent="0.15">
      <c r="A10" s="32"/>
      <c r="B10" s="32"/>
      <c r="C10" s="777" t="str">
        <f>'FURS-Sample-JV-Tab'!C10:G10</f>
        <v>If a deferred outflows/inflows of resources entry is a credit enter as a Deferred Inflow of Resources in the yellow-shaded cells.</v>
      </c>
      <c r="D10" s="777"/>
      <c r="E10" s="777"/>
      <c r="F10" s="777"/>
      <c r="G10" s="777"/>
    </row>
    <row r="11" spans="1:10" x14ac:dyDescent="0.15">
      <c r="A11" s="38"/>
      <c r="B11" s="46"/>
      <c r="C11" s="39"/>
      <c r="D11" s="39"/>
      <c r="E11" s="39"/>
      <c r="F11" s="38"/>
      <c r="G11" s="40"/>
    </row>
    <row r="12" spans="1:10" ht="24.75" customHeight="1" x14ac:dyDescent="0.15">
      <c r="A12" s="32" t="s">
        <v>449</v>
      </c>
      <c r="B12" s="32"/>
      <c r="C12" s="32" t="str">
        <f>'FURS-Sample-JV-Tab'!C12</f>
        <v>Input current year activity</v>
      </c>
      <c r="F12" s="24" t="str">
        <f>'FURS-Sample-JV-Tab'!F12</f>
        <v>Debit</v>
      </c>
      <c r="G12" s="24" t="str">
        <f>'FURS-Sample-JV-Tab'!G12</f>
        <v>Credit</v>
      </c>
    </row>
    <row r="13" spans="1:10" ht="15" customHeight="1" x14ac:dyDescent="0.15">
      <c r="B13" s="2"/>
      <c r="C13" s="689" t="s">
        <v>523</v>
      </c>
      <c r="D13" s="747"/>
      <c r="E13" s="748"/>
      <c r="F13" s="206"/>
      <c r="G13" s="26"/>
    </row>
    <row r="14" spans="1:10" ht="15" customHeight="1" x14ac:dyDescent="0.15">
      <c r="B14" s="2"/>
      <c r="C14" s="776" t="s">
        <v>533</v>
      </c>
      <c r="D14" s="745"/>
      <c r="E14" s="746"/>
      <c r="F14" s="26"/>
      <c r="G14" s="206"/>
    </row>
    <row r="15" spans="1:10" ht="12.75" customHeight="1" x14ac:dyDescent="0.15">
      <c r="B15" s="2"/>
      <c r="C15" s="115"/>
      <c r="D15" s="115"/>
      <c r="E15" s="115"/>
      <c r="F15" s="26"/>
      <c r="G15" s="59"/>
    </row>
    <row r="16" spans="1:10" ht="15" customHeight="1" x14ac:dyDescent="0.15">
      <c r="B16" s="2"/>
      <c r="C16" s="157" t="s">
        <v>151</v>
      </c>
      <c r="D16" s="158"/>
      <c r="E16" s="159"/>
      <c r="F16" s="206"/>
      <c r="G16" s="206"/>
    </row>
    <row r="17" spans="1:10" x14ac:dyDescent="0.15">
      <c r="B17" s="2"/>
      <c r="C17" s="115"/>
      <c r="D17" s="115"/>
      <c r="E17" s="115"/>
    </row>
    <row r="18" spans="1:10" ht="14" hidden="1" x14ac:dyDescent="0.15">
      <c r="A18" s="32"/>
      <c r="B18" s="32"/>
      <c r="C18" s="21" t="s">
        <v>453</v>
      </c>
      <c r="D18" s="117"/>
      <c r="E18" s="117"/>
      <c r="G18" s="90"/>
    </row>
    <row r="19" spans="1:10" ht="14" hidden="1" x14ac:dyDescent="0.15">
      <c r="A19" s="32"/>
      <c r="B19" s="32"/>
      <c r="C19" s="21" t="s">
        <v>454</v>
      </c>
      <c r="D19" s="117"/>
      <c r="E19" s="117"/>
      <c r="F19" s="90"/>
    </row>
    <row r="20" spans="1:10" ht="15" customHeight="1" x14ac:dyDescent="0.15">
      <c r="B20" s="2"/>
      <c r="C20" s="681" t="s">
        <v>525</v>
      </c>
      <c r="D20" s="745"/>
      <c r="E20" s="746"/>
      <c r="F20" s="206"/>
      <c r="G20" s="59"/>
    </row>
    <row r="21" spans="1:10" ht="15" customHeight="1" x14ac:dyDescent="0.15">
      <c r="B21" s="2"/>
      <c r="C21" s="681" t="s">
        <v>526</v>
      </c>
      <c r="D21" s="745"/>
      <c r="E21" s="746"/>
      <c r="F21" s="59"/>
      <c r="G21" s="206"/>
    </row>
    <row r="22" spans="1:10" x14ac:dyDescent="0.15">
      <c r="B22" s="2"/>
      <c r="F22" s="59"/>
      <c r="G22" s="59"/>
    </row>
    <row r="23" spans="1:10" hidden="1" x14ac:dyDescent="0.15">
      <c r="B23" s="2"/>
      <c r="C23" s="1" t="s">
        <v>457</v>
      </c>
      <c r="F23" s="59"/>
      <c r="G23" s="58"/>
    </row>
    <row r="24" spans="1:10" hidden="1" x14ac:dyDescent="0.15">
      <c r="B24" s="2"/>
      <c r="C24" s="1" t="s">
        <v>458</v>
      </c>
      <c r="F24" s="58"/>
      <c r="G24" s="59"/>
    </row>
    <row r="25" spans="1:10" ht="15" customHeight="1" x14ac:dyDescent="0.15">
      <c r="B25" s="2"/>
      <c r="C25" s="36" t="s">
        <v>527</v>
      </c>
      <c r="D25" s="103"/>
      <c r="E25" s="104"/>
      <c r="F25" s="206"/>
      <c r="G25" s="59"/>
    </row>
    <row r="26" spans="1:10" ht="15" customHeight="1" x14ac:dyDescent="0.15">
      <c r="B26" s="2"/>
      <c r="C26" s="36" t="s">
        <v>460</v>
      </c>
      <c r="D26" s="103"/>
      <c r="E26" s="104"/>
      <c r="F26" s="59"/>
      <c r="G26" s="206"/>
    </row>
    <row r="27" spans="1:10" x14ac:dyDescent="0.15">
      <c r="B27" s="2"/>
      <c r="F27" s="59"/>
      <c r="G27" s="59"/>
    </row>
    <row r="28" spans="1:10" hidden="1" x14ac:dyDescent="0.15">
      <c r="B28" s="2"/>
      <c r="C28" s="1" t="s">
        <v>461</v>
      </c>
      <c r="F28" s="59"/>
      <c r="G28" s="58"/>
    </row>
    <row r="29" spans="1:10" hidden="1" x14ac:dyDescent="0.15">
      <c r="B29" s="2"/>
      <c r="C29" s="1" t="s">
        <v>462</v>
      </c>
      <c r="F29" s="58"/>
      <c r="G29" s="59"/>
    </row>
    <row r="30" spans="1:10" ht="26.25" customHeight="1" x14ac:dyDescent="0.15">
      <c r="B30" s="2"/>
      <c r="C30" s="681" t="s">
        <v>463</v>
      </c>
      <c r="D30" s="745"/>
      <c r="E30" s="746"/>
      <c r="F30" s="206"/>
      <c r="G30" s="59"/>
      <c r="J30" s="670" t="s">
        <v>464</v>
      </c>
    </row>
    <row r="31" spans="1:10" ht="27" customHeight="1" x14ac:dyDescent="0.15">
      <c r="B31" s="2"/>
      <c r="C31" s="681" t="s">
        <v>465</v>
      </c>
      <c r="D31" s="745"/>
      <c r="E31" s="746"/>
      <c r="F31" s="59"/>
      <c r="G31" s="206"/>
      <c r="I31" s="778" t="str">
        <f>'PERS-Sample-JV-Tab'!I31</f>
        <v>Adjustment: calculated as the difference between amount input on Deferred Schedules Tab in Cell I14 and amount appearing on MPERA JV</v>
      </c>
      <c r="J31" s="671"/>
    </row>
    <row r="32" spans="1:10" x14ac:dyDescent="0.15">
      <c r="B32" s="2"/>
      <c r="F32" s="59"/>
      <c r="G32" s="59"/>
      <c r="I32" s="779"/>
      <c r="J32" s="671"/>
    </row>
    <row r="33" spans="1:10" ht="12.75" hidden="1" customHeight="1" x14ac:dyDescent="0.15">
      <c r="B33" s="2"/>
      <c r="C33" s="1" t="s">
        <v>467</v>
      </c>
      <c r="F33" s="59"/>
      <c r="G33" s="58"/>
      <c r="I33" s="779"/>
      <c r="J33" s="671"/>
    </row>
    <row r="34" spans="1:10" ht="12.75" hidden="1" customHeight="1" x14ac:dyDescent="0.15">
      <c r="B34" s="2"/>
      <c r="C34" s="1" t="s">
        <v>468</v>
      </c>
      <c r="F34" s="58"/>
      <c r="G34" s="59"/>
      <c r="I34" s="779"/>
      <c r="J34" s="671"/>
    </row>
    <row r="35" spans="1:10" ht="24" customHeight="1" x14ac:dyDescent="0.15">
      <c r="B35" s="2"/>
      <c r="C35" s="681" t="s">
        <v>469</v>
      </c>
      <c r="D35" s="745"/>
      <c r="E35" s="746"/>
      <c r="F35" s="206"/>
      <c r="G35" s="59"/>
      <c r="I35" s="779"/>
      <c r="J35" s="671"/>
    </row>
    <row r="36" spans="1:10" ht="25.5" customHeight="1" x14ac:dyDescent="0.15">
      <c r="B36" s="2"/>
      <c r="C36" s="681" t="s">
        <v>470</v>
      </c>
      <c r="D36" s="745"/>
      <c r="E36" s="746"/>
      <c r="F36" s="59"/>
      <c r="G36" s="206"/>
      <c r="I36" s="779"/>
      <c r="J36" s="671"/>
    </row>
    <row r="37" spans="1:10" x14ac:dyDescent="0.15">
      <c r="B37" s="2"/>
      <c r="F37" s="59"/>
      <c r="G37" s="59"/>
      <c r="I37" s="779"/>
      <c r="J37" s="671"/>
    </row>
    <row r="38" spans="1:10" ht="52.5" customHeight="1" x14ac:dyDescent="0.15">
      <c r="B38" s="2"/>
      <c r="C38" s="681" t="s">
        <v>471</v>
      </c>
      <c r="D38" s="745"/>
      <c r="E38" s="746"/>
      <c r="F38" s="235">
        <f>I40</f>
        <v>0</v>
      </c>
      <c r="G38" s="59"/>
      <c r="I38" s="779"/>
      <c r="J38" s="671"/>
    </row>
    <row r="39" spans="1:10" ht="15" customHeight="1" x14ac:dyDescent="0.15">
      <c r="A39" s="5"/>
      <c r="B39" s="18"/>
      <c r="C39" s="689" t="str">
        <f>'PERS-Sample-JV-Tab'!C39:E39</f>
        <v>Deferred outflows of resources - employer contributions 7/1/20xx - 6/30/20 (prior year)**</v>
      </c>
      <c r="D39" s="747"/>
      <c r="E39" s="748"/>
      <c r="F39" s="60"/>
      <c r="G39" s="235">
        <f>'MPORS-Deferred Schedules'!I14</f>
        <v>0</v>
      </c>
      <c r="I39" s="780"/>
      <c r="J39" s="671"/>
    </row>
    <row r="40" spans="1:10" ht="15" customHeight="1" x14ac:dyDescent="0.15">
      <c r="B40" s="2"/>
      <c r="C40" s="749" t="s">
        <v>473</v>
      </c>
      <c r="D40" s="749"/>
      <c r="E40" s="749"/>
      <c r="F40" s="565">
        <f>SUM(F13:F39)</f>
        <v>0</v>
      </c>
      <c r="G40" s="565">
        <f>SUM(G13:G39)</f>
        <v>0</v>
      </c>
      <c r="I40" s="410">
        <f>G39+G36+G31+G26+G21+G16+G14-F13-F16-F20-F25-F30-F35</f>
        <v>0</v>
      </c>
      <c r="J40" s="672"/>
    </row>
    <row r="41" spans="1:10" ht="15" customHeight="1" x14ac:dyDescent="0.15">
      <c r="A41" s="5"/>
      <c r="B41" s="18"/>
      <c r="C41" s="5"/>
      <c r="D41" s="5"/>
      <c r="E41" s="5"/>
      <c r="F41" s="551" t="s">
        <v>93</v>
      </c>
      <c r="G41" s="565">
        <f>G40-F40</f>
        <v>0</v>
      </c>
      <c r="I41" s="422" t="s">
        <v>474</v>
      </c>
      <c r="J41" s="451" t="s">
        <v>475</v>
      </c>
    </row>
    <row r="42" spans="1:10" ht="12.75" customHeight="1" x14ac:dyDescent="0.15">
      <c r="A42" s="38"/>
      <c r="B42" s="46"/>
      <c r="C42" s="38"/>
      <c r="D42" s="38"/>
      <c r="E42" s="38"/>
      <c r="F42" s="666" t="s">
        <v>528</v>
      </c>
      <c r="G42" s="667"/>
      <c r="I42" s="751" t="s">
        <v>529</v>
      </c>
      <c r="J42" s="751" t="s">
        <v>478</v>
      </c>
    </row>
    <row r="43" spans="1:10" ht="42" customHeight="1" x14ac:dyDescent="0.15">
      <c r="A43" s="32" t="s">
        <v>479</v>
      </c>
      <c r="B43" s="2"/>
      <c r="C43" s="660" t="str">
        <f>'FURS-Sample-JV-Tab'!C43:E43</f>
        <v>Input the State (non-employer contributing entity) contributions to Pension Plan (or leave this blank if you have already entered them as part of year-end closing.)</v>
      </c>
      <c r="D43" s="660"/>
      <c r="E43" s="660"/>
      <c r="F43" s="668"/>
      <c r="G43" s="669"/>
      <c r="I43" s="752"/>
      <c r="J43" s="752"/>
    </row>
    <row r="44" spans="1:10" ht="15" customHeight="1" x14ac:dyDescent="0.15">
      <c r="B44" s="2"/>
      <c r="C44" s="36" t="s">
        <v>481</v>
      </c>
      <c r="D44" s="103"/>
      <c r="E44" s="104"/>
      <c r="F44" s="235">
        <f>G45</f>
        <v>0</v>
      </c>
      <c r="G44" s="26"/>
      <c r="I44" s="553">
        <f>I45</f>
        <v>0</v>
      </c>
      <c r="J44" s="547">
        <f>F44-I44</f>
        <v>0</v>
      </c>
    </row>
    <row r="45" spans="1:10" ht="15" customHeight="1" x14ac:dyDescent="0.15">
      <c r="A45" s="5"/>
      <c r="B45" s="18"/>
      <c r="C45" s="36" t="s">
        <v>482</v>
      </c>
      <c r="D45" s="103"/>
      <c r="E45" s="104"/>
      <c r="F45" s="41"/>
      <c r="G45" s="206"/>
      <c r="I45" s="554"/>
      <c r="J45" s="552">
        <f>G45-I45</f>
        <v>0</v>
      </c>
    </row>
    <row r="46" spans="1:10" x14ac:dyDescent="0.15">
      <c r="A46" s="38"/>
      <c r="B46" s="46"/>
      <c r="C46" s="43"/>
      <c r="D46" s="38"/>
      <c r="E46" s="38"/>
      <c r="F46" s="38"/>
      <c r="G46" s="38"/>
    </row>
    <row r="47" spans="1:10" ht="37.5" customHeight="1" x14ac:dyDescent="0.15">
      <c r="A47" s="32" t="s">
        <v>483</v>
      </c>
      <c r="B47" s="2"/>
      <c r="C47" s="660" t="str">
        <f>'FURS-Sample-JV-Tab'!C47:E47</f>
        <v>Input the employer contributions subsequent to the measurement date - from MPERA ERIC System, employer's records or MPERA website</v>
      </c>
      <c r="D47" s="660"/>
      <c r="E47" s="660"/>
    </row>
    <row r="48" spans="1:10" ht="15" customHeight="1" x14ac:dyDescent="0.15">
      <c r="B48" s="2"/>
      <c r="C48" s="681" t="str">
        <f>'PERS-Sample-JV-Tab'!C49:E49</f>
        <v>Deferred outflow of resources - employer contributions - 7/1/20xx to 6/30/20xx (current year)</v>
      </c>
      <c r="D48" s="682"/>
      <c r="E48" s="683"/>
      <c r="F48" s="206"/>
      <c r="G48" s="26"/>
    </row>
    <row r="49" spans="1:7" ht="15" customHeight="1" x14ac:dyDescent="0.15">
      <c r="B49" s="2"/>
      <c r="C49" s="681" t="s">
        <v>486</v>
      </c>
      <c r="D49" s="682"/>
      <c r="E49" s="683"/>
      <c r="F49" s="26"/>
      <c r="G49" s="235">
        <f>F48</f>
        <v>0</v>
      </c>
    </row>
    <row r="50" spans="1:7" x14ac:dyDescent="0.15">
      <c r="A50" s="5"/>
      <c r="B50" s="5"/>
      <c r="C50" s="5"/>
      <c r="D50" s="5"/>
      <c r="E50" s="5"/>
      <c r="F50" s="5"/>
      <c r="G50" s="5"/>
    </row>
    <row r="52" spans="1:7" x14ac:dyDescent="0.15">
      <c r="A52" s="30"/>
      <c r="B52" s="96"/>
      <c r="C52" s="96"/>
      <c r="D52" s="96"/>
      <c r="E52" s="96"/>
      <c r="F52" s="96"/>
      <c r="G52" s="99"/>
    </row>
    <row r="53" spans="1:7" x14ac:dyDescent="0.15">
      <c r="A53" s="323" t="s">
        <v>487</v>
      </c>
      <c r="C53" s="2" t="str">
        <f>'PERS-Sample-JV-Tab'!C53</f>
        <v>If the Deferred Outflows of Resources - Employer contributions for the prior year are different than</v>
      </c>
      <c r="G53" s="320"/>
    </row>
    <row r="54" spans="1:7" x14ac:dyDescent="0.15">
      <c r="A54" s="31"/>
      <c r="C54" s="2" t="s">
        <v>489</v>
      </c>
      <c r="G54" s="320"/>
    </row>
    <row r="55" spans="1:7" x14ac:dyDescent="0.15">
      <c r="A55" s="31"/>
      <c r="C55" s="1" t="s">
        <v>490</v>
      </c>
      <c r="G55" s="320"/>
    </row>
    <row r="56" spans="1:7" x14ac:dyDescent="0.15">
      <c r="A56" s="37"/>
      <c r="B56" s="5"/>
      <c r="C56" s="5"/>
      <c r="D56" s="5"/>
      <c r="E56" s="5"/>
      <c r="F56" s="5"/>
      <c r="G56" s="29"/>
    </row>
  </sheetData>
  <sheetProtection algorithmName="SHA-512" hashValue="e1Z3wmYhklJRcvtCGFuafCSOIbdLKTNIS6H0NLNvesofVvE3iQijoi4NQv1x2WhH2kyIMng/3JTzF3zzoBjlHQ==" saltValue="ObaTYR2G6F85p1UcYC4A6Q==" spinCount="100000" sheet="1" formatCells="0" formatColumns="0" formatRows="0"/>
  <mergeCells count="28">
    <mergeCell ref="J42:J43"/>
    <mergeCell ref="F42:G43"/>
    <mergeCell ref="I31:I39"/>
    <mergeCell ref="C43:E43"/>
    <mergeCell ref="C47:E47"/>
    <mergeCell ref="I42:I43"/>
    <mergeCell ref="J30:J40"/>
    <mergeCell ref="C30:E30"/>
    <mergeCell ref="C48:E48"/>
    <mergeCell ref="C49:E49"/>
    <mergeCell ref="C31:E31"/>
    <mergeCell ref="C35:E35"/>
    <mergeCell ref="C36:E36"/>
    <mergeCell ref="C38:E38"/>
    <mergeCell ref="C39:E39"/>
    <mergeCell ref="C40:E40"/>
    <mergeCell ref="A1:G1"/>
    <mergeCell ref="A2:G2"/>
    <mergeCell ref="B4:E4"/>
    <mergeCell ref="B5:C5"/>
    <mergeCell ref="B6:C6"/>
    <mergeCell ref="C3:F3"/>
    <mergeCell ref="C9:G9"/>
    <mergeCell ref="C13:E13"/>
    <mergeCell ref="C14:E14"/>
    <mergeCell ref="C20:E20"/>
    <mergeCell ref="C21:E21"/>
    <mergeCell ref="C10:G10"/>
  </mergeCells>
  <hyperlinks>
    <hyperlink ref="C3:F3" location="'Instructions Tab'!A55" display="Step 3: See instructions tab for instructions" xr:uid="{D814A745-5431-4C9B-9AC1-3D0EADD03C2F}"/>
    <hyperlink ref="J41" location="'New! On-Behalf Revenue'!Print_Area" display="&amp; New! On-behalf tab" xr:uid="{403CB683-AB13-42D6-8FDC-3693984BEFAB}"/>
    <hyperlink ref="I41" location="'Instructions Tab'!A67" display="See instructions tab" xr:uid="{5E1E072E-FDE0-46F4-B5BC-DF4AD498C11F}"/>
  </hyperlinks>
  <pageMargins left="0.25" right="0.25" top="0.75" bottom="0.75" header="0.3" footer="0.3"/>
  <pageSetup scale="63" orientation="portrait" r:id="rId1"/>
  <ignoredErrors>
    <ignoredError sqref="D6:D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Y73"/>
  <sheetViews>
    <sheetView zoomScaleNormal="100" workbookViewId="0">
      <selection activeCell="B14" sqref="B14:H14"/>
    </sheetView>
  </sheetViews>
  <sheetFormatPr baseColWidth="10" defaultColWidth="9.1640625" defaultRowHeight="13" x14ac:dyDescent="0.15"/>
  <cols>
    <col min="1" max="1" width="1.5" style="6" customWidth="1"/>
    <col min="2" max="2" width="10.33203125" style="6" customWidth="1"/>
    <col min="3" max="3" width="2" style="6" customWidth="1"/>
    <col min="4" max="6" width="9.1640625" style="6"/>
    <col min="7" max="7" width="5.1640625" style="6" customWidth="1"/>
    <col min="8" max="8" width="2.1640625" style="6" customWidth="1"/>
    <col min="9" max="10" width="13.83203125" style="6" customWidth="1"/>
    <col min="11" max="11" width="1.5" style="6" customWidth="1"/>
    <col min="12" max="12" width="13.33203125" style="6" customWidth="1"/>
    <col min="13" max="13" width="14.83203125" style="6" customWidth="1"/>
    <col min="14" max="14" width="1.83203125" style="6" customWidth="1"/>
    <col min="15" max="15" width="13.83203125" style="6" hidden="1" customWidth="1"/>
    <col min="16" max="16" width="14.1640625" style="6" hidden="1" customWidth="1"/>
    <col min="17" max="17" width="2.1640625" style="6" customWidth="1"/>
    <col min="18" max="18" width="12.6640625" style="6" hidden="1" customWidth="1"/>
    <col min="19" max="19" width="12.5" style="6" hidden="1" customWidth="1"/>
    <col min="20" max="20" width="2" style="6" hidden="1" customWidth="1"/>
    <col min="21" max="21" width="12.1640625" style="6" hidden="1" customWidth="1"/>
    <col min="22" max="22" width="13.5" style="6" hidden="1" customWidth="1"/>
    <col min="23" max="23" width="2" style="6" hidden="1" customWidth="1"/>
    <col min="24" max="24" width="16.33203125" style="6" hidden="1" customWidth="1"/>
    <col min="25" max="25" width="14" style="6" hidden="1" customWidth="1"/>
    <col min="26" max="16384" width="9.1640625" style="6"/>
  </cols>
  <sheetData>
    <row r="1" spans="1:25" ht="18" x14ac:dyDescent="0.2">
      <c r="A1" s="322"/>
      <c r="B1" s="322"/>
      <c r="C1" s="322"/>
      <c r="D1" s="322"/>
      <c r="E1" s="322"/>
      <c r="F1" s="322"/>
      <c r="G1" s="322"/>
      <c r="H1" s="322"/>
      <c r="I1" s="781" t="s">
        <v>494</v>
      </c>
      <c r="J1" s="781"/>
      <c r="K1" s="781"/>
      <c r="L1" s="781"/>
      <c r="M1" s="781"/>
      <c r="N1" s="781"/>
      <c r="O1" s="781"/>
      <c r="P1" s="781"/>
      <c r="R1" s="695" t="s">
        <v>495</v>
      </c>
      <c r="S1" s="695"/>
      <c r="T1" s="695"/>
      <c r="U1" s="695"/>
      <c r="V1" s="695"/>
      <c r="W1" s="695"/>
      <c r="X1" s="695"/>
      <c r="Y1" s="695"/>
    </row>
    <row r="2" spans="1:25" x14ac:dyDescent="0.15">
      <c r="A2" s="708" t="s">
        <v>496</v>
      </c>
      <c r="B2" s="708"/>
      <c r="C2" s="708"/>
      <c r="D2" s="708"/>
      <c r="E2" s="708"/>
      <c r="F2" s="708"/>
      <c r="G2" s="708"/>
      <c r="H2" s="708"/>
      <c r="I2" s="708"/>
      <c r="J2" s="708"/>
    </row>
    <row r="3" spans="1:25" x14ac:dyDescent="0.15">
      <c r="A3" s="7"/>
    </row>
    <row r="4" spans="1:25" ht="13.5" customHeight="1" x14ac:dyDescent="0.2">
      <c r="A4" s="7"/>
      <c r="B4" s="142" t="s">
        <v>497</v>
      </c>
      <c r="C4" s="142"/>
      <c r="D4" s="758">
        <f>'MPORS-Sample-JV'!D6</f>
        <v>0</v>
      </c>
      <c r="E4" s="758"/>
      <c r="F4" s="758"/>
      <c r="G4" s="143"/>
    </row>
    <row r="5" spans="1:25" ht="16" x14ac:dyDescent="0.2">
      <c r="A5" s="7"/>
      <c r="B5" s="710" t="s">
        <v>498</v>
      </c>
      <c r="C5" s="710"/>
      <c r="D5" s="144" t="s">
        <v>532</v>
      </c>
      <c r="E5" s="145"/>
      <c r="F5" s="146"/>
      <c r="G5" s="143"/>
    </row>
    <row r="6" spans="1:25" ht="39" customHeight="1" x14ac:dyDescent="0.15">
      <c r="A6" s="7"/>
      <c r="B6" s="116"/>
      <c r="C6" s="116"/>
      <c r="D6" s="116"/>
      <c r="E6" s="116"/>
      <c r="F6" s="116"/>
      <c r="G6" s="116"/>
      <c r="H6" s="116"/>
      <c r="I6" s="704" t="s">
        <v>500</v>
      </c>
      <c r="J6" s="705"/>
      <c r="L6" s="704" t="s">
        <v>534</v>
      </c>
      <c r="M6" s="705"/>
      <c r="O6" s="713" t="s">
        <v>535</v>
      </c>
      <c r="P6" s="714"/>
      <c r="R6" s="725" t="s">
        <v>503</v>
      </c>
      <c r="S6" s="726"/>
      <c r="T6" s="726"/>
      <c r="U6" s="726"/>
      <c r="V6" s="727"/>
      <c r="X6" s="704" t="s">
        <v>504</v>
      </c>
      <c r="Y6" s="705"/>
    </row>
    <row r="7" spans="1:25" x14ac:dyDescent="0.15">
      <c r="A7" s="7"/>
      <c r="I7" s="197"/>
      <c r="J7" s="179"/>
      <c r="L7" s="178"/>
      <c r="M7" s="179"/>
      <c r="O7" s="178"/>
      <c r="P7" s="179"/>
      <c r="R7" s="178"/>
      <c r="S7" s="48"/>
      <c r="T7" s="48"/>
      <c r="U7" s="48"/>
      <c r="V7" s="179"/>
      <c r="X7" s="706"/>
      <c r="Y7" s="707"/>
    </row>
    <row r="8" spans="1:25" x14ac:dyDescent="0.15">
      <c r="A8" s="7"/>
      <c r="B8" s="759" t="s">
        <v>505</v>
      </c>
      <c r="C8" s="760"/>
      <c r="D8" s="760"/>
      <c r="E8" s="760"/>
      <c r="F8" s="760"/>
      <c r="G8" s="760"/>
      <c r="H8" s="761"/>
      <c r="I8" s="774" t="s">
        <v>506</v>
      </c>
      <c r="J8" s="775"/>
      <c r="L8" s="767" t="s">
        <v>507</v>
      </c>
      <c r="M8" s="768"/>
      <c r="O8" s="769" t="s">
        <v>508</v>
      </c>
      <c r="P8" s="770"/>
      <c r="R8" s="771" t="s">
        <v>141</v>
      </c>
      <c r="S8" s="772"/>
      <c r="U8" s="773" t="s">
        <v>142</v>
      </c>
      <c r="V8" s="773"/>
      <c r="X8" s="765" t="s">
        <v>141</v>
      </c>
      <c r="Y8" s="766"/>
    </row>
    <row r="9" spans="1:25" ht="28" x14ac:dyDescent="0.15">
      <c r="A9" s="7"/>
      <c r="B9" s="762"/>
      <c r="C9" s="763"/>
      <c r="D9" s="763"/>
      <c r="E9" s="763"/>
      <c r="F9" s="763"/>
      <c r="G9" s="763"/>
      <c r="H9" s="764"/>
      <c r="I9" s="181" t="s">
        <v>141</v>
      </c>
      <c r="J9" s="181" t="s">
        <v>509</v>
      </c>
      <c r="L9" s="181" t="s">
        <v>141</v>
      </c>
      <c r="M9" s="181" t="s">
        <v>509</v>
      </c>
      <c r="O9" s="198" t="s">
        <v>510</v>
      </c>
      <c r="P9" s="198" t="s">
        <v>511</v>
      </c>
      <c r="R9" s="199" t="s">
        <v>512</v>
      </c>
      <c r="S9" s="199" t="s">
        <v>358</v>
      </c>
      <c r="U9" s="199" t="s">
        <v>354</v>
      </c>
      <c r="V9" s="199" t="s">
        <v>358</v>
      </c>
      <c r="X9" s="199" t="s">
        <v>512</v>
      </c>
      <c r="Y9" s="199" t="s">
        <v>358</v>
      </c>
    </row>
    <row r="10" spans="1:25" ht="21" customHeight="1" x14ac:dyDescent="0.15">
      <c r="A10" s="7"/>
      <c r="B10" s="701" t="s">
        <v>513</v>
      </c>
      <c r="C10" s="702"/>
      <c r="D10" s="702"/>
      <c r="E10" s="702"/>
      <c r="F10" s="702"/>
      <c r="G10" s="702"/>
      <c r="H10" s="703"/>
      <c r="I10" s="112"/>
      <c r="J10" s="112"/>
      <c r="L10" s="112"/>
      <c r="M10" s="112"/>
      <c r="O10" s="180">
        <f>'MPORS-Sample-JV'!F20</f>
        <v>0</v>
      </c>
      <c r="P10" s="180">
        <f>'MPORS-Sample-JV'!G21</f>
        <v>0</v>
      </c>
      <c r="R10" s="138">
        <f>IF(L10-I10&gt;0,L10-I10,0)</f>
        <v>0</v>
      </c>
      <c r="S10" s="138">
        <f>P10-V10</f>
        <v>0</v>
      </c>
      <c r="U10" s="138">
        <f>O10-R10</f>
        <v>0</v>
      </c>
      <c r="V10" s="138">
        <f>IF(M10-J10&gt;0,M10-J10,0)</f>
        <v>0</v>
      </c>
      <c r="X10" s="138">
        <f>R10+U10</f>
        <v>0</v>
      </c>
      <c r="Y10" s="138">
        <f>S10+V10</f>
        <v>0</v>
      </c>
    </row>
    <row r="11" spans="1:25" ht="21" customHeight="1" x14ac:dyDescent="0.15">
      <c r="A11" s="7"/>
      <c r="B11" s="698" t="s">
        <v>514</v>
      </c>
      <c r="C11" s="699"/>
      <c r="D11" s="699"/>
      <c r="E11" s="699"/>
      <c r="F11" s="699"/>
      <c r="G11" s="699"/>
      <c r="H11" s="700"/>
      <c r="I11" s="112"/>
      <c r="J11" s="113"/>
      <c r="L11" s="112"/>
      <c r="M11" s="113"/>
      <c r="O11" s="180">
        <f>'MPORS-Sample-JV'!F25</f>
        <v>0</v>
      </c>
      <c r="P11" s="180">
        <f>'MPORS-Sample-JV'!G26</f>
        <v>0</v>
      </c>
      <c r="R11" s="138">
        <f>IF(L11-I11&gt;0,L11-I11,0)</f>
        <v>0</v>
      </c>
      <c r="S11" s="138">
        <f>P11-V11</f>
        <v>0</v>
      </c>
      <c r="U11" s="138">
        <f>O11-R11</f>
        <v>0</v>
      </c>
      <c r="V11" s="138">
        <f>IF(M11-J11&gt;0,M11-J11,0)</f>
        <v>0</v>
      </c>
      <c r="X11" s="138">
        <f t="shared" ref="X11:Y14" si="0">R11+U11</f>
        <v>0</v>
      </c>
      <c r="Y11" s="138">
        <f t="shared" si="0"/>
        <v>0</v>
      </c>
    </row>
    <row r="12" spans="1:25" ht="25.5" customHeight="1" x14ac:dyDescent="0.15">
      <c r="A12" s="7"/>
      <c r="B12" s="701" t="s">
        <v>515</v>
      </c>
      <c r="C12" s="702"/>
      <c r="D12" s="702"/>
      <c r="E12" s="702"/>
      <c r="F12" s="702"/>
      <c r="G12" s="702"/>
      <c r="H12" s="703"/>
      <c r="I12" s="112"/>
      <c r="J12" s="113"/>
      <c r="L12" s="112"/>
      <c r="M12" s="113"/>
      <c r="O12" s="180">
        <f>'MPORS-Sample-JV'!F30</f>
        <v>0</v>
      </c>
      <c r="P12" s="180">
        <f>'MPORS-Sample-JV'!G31</f>
        <v>0</v>
      </c>
      <c r="R12" s="138">
        <f>IF(L12-I12&gt;0,L12-I12,0)</f>
        <v>0</v>
      </c>
      <c r="S12" s="138">
        <f>P12-V12</f>
        <v>0</v>
      </c>
      <c r="U12" s="138">
        <f>O12-R12</f>
        <v>0</v>
      </c>
      <c r="V12" s="138">
        <f>IF(M12-J12&gt;0,M12-J12,0)</f>
        <v>0</v>
      </c>
      <c r="X12" s="138">
        <f t="shared" si="0"/>
        <v>0</v>
      </c>
      <c r="Y12" s="138">
        <f t="shared" si="0"/>
        <v>0</v>
      </c>
    </row>
    <row r="13" spans="1:25" ht="39" customHeight="1" x14ac:dyDescent="0.15">
      <c r="A13" s="7"/>
      <c r="B13" s="701" t="s">
        <v>516</v>
      </c>
      <c r="C13" s="702"/>
      <c r="D13" s="702"/>
      <c r="E13" s="702"/>
      <c r="F13" s="702"/>
      <c r="G13" s="702"/>
      <c r="H13" s="703"/>
      <c r="I13" s="113"/>
      <c r="J13" s="113"/>
      <c r="L13" s="113"/>
      <c r="M13" s="113"/>
      <c r="O13" s="180">
        <f>'MPORS-Sample-JV'!F35</f>
        <v>0</v>
      </c>
      <c r="P13" s="180">
        <f>'MPORS-Sample-JV'!G36</f>
        <v>0</v>
      </c>
      <c r="R13" s="138">
        <f>IF(L13-I13&gt;0,L13-I13,0)</f>
        <v>0</v>
      </c>
      <c r="S13" s="138">
        <f>P13-V13</f>
        <v>0</v>
      </c>
      <c r="U13" s="138">
        <f>O13-R13</f>
        <v>0</v>
      </c>
      <c r="V13" s="138">
        <f>IF(M13-J13&gt;0,M13-J13,0)</f>
        <v>0</v>
      </c>
      <c r="X13" s="138">
        <f t="shared" si="0"/>
        <v>0</v>
      </c>
      <c r="Y13" s="138">
        <f t="shared" si="0"/>
        <v>0</v>
      </c>
    </row>
    <row r="14" spans="1:25" ht="43.5" customHeight="1" thickBot="1" x14ac:dyDescent="0.2">
      <c r="A14" s="7"/>
      <c r="B14" s="701" t="str">
        <f>'PERS-Deferred Schedules'!B14:H14</f>
        <v>Employer contributions made to the plan from 7/1/20xx to 6/30/20xx for Prior Year; current Year will auto-fill from Sample Journal Entries</v>
      </c>
      <c r="C14" s="702"/>
      <c r="D14" s="702"/>
      <c r="E14" s="702"/>
      <c r="F14" s="702"/>
      <c r="G14" s="702"/>
      <c r="H14" s="703"/>
      <c r="I14" s="188"/>
      <c r="J14" s="201"/>
      <c r="L14" s="319">
        <f>'MPORS-Sample-JV'!F48</f>
        <v>0</v>
      </c>
      <c r="M14" s="201"/>
      <c r="O14" s="161"/>
      <c r="P14" s="180">
        <f>'MPORS-Sample-JV'!G39</f>
        <v>0</v>
      </c>
      <c r="R14" s="138">
        <f>IF(L14-I14&gt;0,L14-I14,0)</f>
        <v>0</v>
      </c>
      <c r="S14" s="138">
        <f>I14</f>
        <v>0</v>
      </c>
      <c r="U14" s="138">
        <f>O14-R14</f>
        <v>0</v>
      </c>
      <c r="V14" s="138">
        <f>IF(M14-J14&gt;0,M14-J14,0)</f>
        <v>0</v>
      </c>
      <c r="X14" s="138">
        <f t="shared" si="0"/>
        <v>0</v>
      </c>
      <c r="Y14" s="138">
        <f t="shared" si="0"/>
        <v>0</v>
      </c>
    </row>
    <row r="15" spans="1:25" ht="21.75" customHeight="1" thickBot="1" x14ac:dyDescent="0.2">
      <c r="A15" s="7"/>
      <c r="B15" s="782" t="s">
        <v>518</v>
      </c>
      <c r="C15" s="783"/>
      <c r="D15" s="783"/>
      <c r="E15" s="783"/>
      <c r="F15" s="783"/>
      <c r="G15" s="783"/>
      <c r="H15" s="784"/>
      <c r="I15" s="136">
        <f>SUM(I10:I14)</f>
        <v>0</v>
      </c>
      <c r="J15" s="137">
        <f>SUM(J10:J14)</f>
        <v>0</v>
      </c>
      <c r="L15" s="136">
        <f>SUM(L10:L14)</f>
        <v>0</v>
      </c>
      <c r="M15" s="137">
        <f>SUM(M10:M14)</f>
        <v>0</v>
      </c>
      <c r="O15" s="196">
        <f>SUM(O10:O14)</f>
        <v>0</v>
      </c>
      <c r="P15" s="196">
        <f>SUM(P10:P14)</f>
        <v>0</v>
      </c>
      <c r="R15" s="138">
        <f>SUM(R10:R14)</f>
        <v>0</v>
      </c>
      <c r="S15" s="138">
        <f>SUM(S10:S14)</f>
        <v>0</v>
      </c>
      <c r="U15" s="138">
        <f>SUM(U10:U14)</f>
        <v>0</v>
      </c>
      <c r="V15" s="138">
        <f>SUM(V10:V14)</f>
        <v>0</v>
      </c>
      <c r="X15" s="138">
        <f>SUM(X10:X14)</f>
        <v>0</v>
      </c>
      <c r="Y15" s="138">
        <f>SUM(Y10:Y14)</f>
        <v>0</v>
      </c>
    </row>
    <row r="16" spans="1:25" ht="14" thickTop="1" x14ac:dyDescent="0.15">
      <c r="A16" s="7"/>
      <c r="B16" s="740"/>
      <c r="C16" s="740"/>
      <c r="D16" s="740"/>
      <c r="E16" s="740"/>
      <c r="F16" s="740"/>
      <c r="G16" s="740"/>
      <c r="H16" s="740"/>
      <c r="I16" s="114"/>
    </row>
    <row r="17" spans="1:25" x14ac:dyDescent="0.15">
      <c r="A17" s="7"/>
      <c r="B17" s="741"/>
      <c r="C17" s="741"/>
      <c r="D17" s="741"/>
      <c r="E17" s="741"/>
      <c r="F17" s="741"/>
      <c r="G17" s="741"/>
      <c r="H17" s="741"/>
      <c r="I17" s="741"/>
      <c r="R17" s="14" t="s">
        <v>93</v>
      </c>
      <c r="S17" s="49">
        <f>I14-P14</f>
        <v>0</v>
      </c>
      <c r="X17" s="14">
        <f>O15-X15</f>
        <v>0</v>
      </c>
      <c r="Y17" s="14">
        <f>P15-Y15</f>
        <v>0</v>
      </c>
    </row>
    <row r="18" spans="1:25" x14ac:dyDescent="0.15">
      <c r="A18" s="7"/>
      <c r="B18" s="92"/>
      <c r="I18" s="14"/>
    </row>
    <row r="19" spans="1:25" x14ac:dyDescent="0.15">
      <c r="A19" s="7"/>
      <c r="B19" s="9"/>
      <c r="I19" s="14"/>
    </row>
    <row r="20" spans="1:25" x14ac:dyDescent="0.15">
      <c r="A20" s="7"/>
    </row>
    <row r="21" spans="1:25" x14ac:dyDescent="0.15">
      <c r="A21" s="7"/>
      <c r="B21" s="13"/>
      <c r="I21" s="12"/>
      <c r="J21" s="114"/>
    </row>
    <row r="22" spans="1:25" x14ac:dyDescent="0.15">
      <c r="A22" s="7"/>
      <c r="B22" s="13"/>
      <c r="I22" s="12"/>
      <c r="J22" s="114"/>
      <c r="K22" s="93"/>
    </row>
    <row r="23" spans="1:25" x14ac:dyDescent="0.15">
      <c r="A23" s="7"/>
      <c r="B23" s="13"/>
      <c r="I23" s="12"/>
      <c r="J23" s="114"/>
      <c r="K23" s="93"/>
    </row>
    <row r="24" spans="1:25" x14ac:dyDescent="0.15">
      <c r="A24" s="7"/>
      <c r="B24" s="13"/>
      <c r="I24" s="12"/>
      <c r="J24" s="114"/>
      <c r="K24" s="93"/>
    </row>
    <row r="25" spans="1:25" x14ac:dyDescent="0.15">
      <c r="A25" s="7"/>
      <c r="B25" s="13"/>
      <c r="I25" s="12"/>
      <c r="J25" s="114"/>
      <c r="K25" s="93"/>
    </row>
    <row r="26" spans="1:25" x14ac:dyDescent="0.15">
      <c r="A26" s="7"/>
      <c r="I26" s="12"/>
      <c r="J26" s="114"/>
      <c r="K26" s="93"/>
    </row>
    <row r="27" spans="1:25" x14ac:dyDescent="0.15">
      <c r="A27" s="7"/>
      <c r="I27" s="10"/>
      <c r="K27" s="49"/>
    </row>
    <row r="28" spans="1:25" x14ac:dyDescent="0.15">
      <c r="A28" s="7"/>
      <c r="B28" s="9"/>
    </row>
    <row r="29" spans="1:25" x14ac:dyDescent="0.15">
      <c r="A29" s="7"/>
    </row>
    <row r="30" spans="1:25" x14ac:dyDescent="0.15">
      <c r="A30" s="7"/>
      <c r="H30" s="11"/>
      <c r="I30" s="11"/>
      <c r="J30" s="11"/>
      <c r="L30" s="11"/>
    </row>
    <row r="31" spans="1:25" x14ac:dyDescent="0.15">
      <c r="A31" s="7"/>
      <c r="H31" s="7"/>
      <c r="I31" s="7"/>
      <c r="J31" s="7"/>
      <c r="K31" s="7"/>
      <c r="L31" s="7"/>
    </row>
    <row r="32" spans="1:25" ht="25.5" customHeight="1" x14ac:dyDescent="0.15">
      <c r="A32" s="7"/>
      <c r="B32" s="742"/>
      <c r="C32" s="742"/>
      <c r="D32" s="742"/>
      <c r="E32" s="742"/>
      <c r="F32" s="742"/>
      <c r="G32" s="742"/>
      <c r="H32" s="91"/>
      <c r="I32" s="91"/>
      <c r="J32" s="91"/>
      <c r="K32" s="16"/>
      <c r="L32" s="15"/>
    </row>
    <row r="33" spans="1:12" x14ac:dyDescent="0.15">
      <c r="A33" s="7"/>
      <c r="I33" s="10"/>
      <c r="L33" s="10"/>
    </row>
    <row r="34" spans="1:12" x14ac:dyDescent="0.15">
      <c r="A34" s="7"/>
      <c r="B34" s="9"/>
    </row>
    <row r="35" spans="1:12" x14ac:dyDescent="0.15">
      <c r="A35" s="7"/>
      <c r="B35" s="106"/>
      <c r="I35" s="105"/>
      <c r="J35" s="105"/>
    </row>
    <row r="36" spans="1:12" ht="12.75" customHeight="1" x14ac:dyDescent="0.15">
      <c r="A36" s="7"/>
      <c r="B36" s="593"/>
      <c r="C36" s="593"/>
      <c r="D36" s="593"/>
      <c r="E36" s="593"/>
      <c r="F36" s="593"/>
      <c r="G36" s="593"/>
      <c r="H36" s="593"/>
      <c r="I36" s="593"/>
      <c r="J36" s="91"/>
    </row>
    <row r="37" spans="1:12" ht="12.75" customHeight="1" x14ac:dyDescent="0.15">
      <c r="A37" s="7"/>
      <c r="B37" s="593"/>
      <c r="C37" s="593"/>
      <c r="D37" s="593"/>
      <c r="E37" s="593"/>
      <c r="F37" s="593"/>
      <c r="G37" s="593"/>
      <c r="H37" s="593"/>
      <c r="I37" s="593"/>
      <c r="J37" s="91"/>
    </row>
    <row r="38" spans="1:12" x14ac:dyDescent="0.15">
      <c r="A38" s="7"/>
      <c r="B38" s="107"/>
      <c r="C38" s="107"/>
      <c r="D38" s="107"/>
      <c r="E38" s="107"/>
      <c r="F38" s="107"/>
      <c r="G38" s="107"/>
      <c r="H38" s="107"/>
      <c r="I38" s="107"/>
      <c r="J38" s="49"/>
    </row>
    <row r="39" spans="1:12" x14ac:dyDescent="0.15">
      <c r="A39" s="7"/>
      <c r="I39" s="49"/>
    </row>
    <row r="40" spans="1:12" ht="12.75" customHeight="1" x14ac:dyDescent="0.15">
      <c r="A40" s="7"/>
      <c r="B40" s="593"/>
      <c r="C40" s="593"/>
      <c r="D40" s="593"/>
      <c r="E40" s="593"/>
      <c r="F40" s="593"/>
      <c r="G40" s="593"/>
      <c r="H40" s="593"/>
      <c r="I40" s="593"/>
      <c r="J40" s="91"/>
    </row>
    <row r="41" spans="1:12" ht="12.75" customHeight="1" x14ac:dyDescent="0.15">
      <c r="A41" s="7"/>
      <c r="B41" s="593"/>
      <c r="C41" s="593"/>
      <c r="D41" s="593"/>
      <c r="E41" s="593"/>
      <c r="F41" s="593"/>
      <c r="G41" s="593"/>
      <c r="H41" s="593"/>
      <c r="I41" s="593"/>
      <c r="J41" s="108"/>
      <c r="L41" s="92"/>
    </row>
    <row r="42" spans="1:12" ht="12.75" customHeight="1" x14ac:dyDescent="0.15">
      <c r="A42" s="7"/>
      <c r="B42" s="593"/>
      <c r="C42" s="593"/>
      <c r="D42" s="593"/>
      <c r="E42" s="593"/>
      <c r="F42" s="593"/>
      <c r="G42" s="593"/>
      <c r="H42" s="593"/>
      <c r="I42" s="593"/>
      <c r="J42" s="109"/>
      <c r="L42" s="92"/>
    </row>
    <row r="43" spans="1:12" x14ac:dyDescent="0.15">
      <c r="A43" s="7"/>
      <c r="I43" s="110"/>
    </row>
    <row r="44" spans="1:12" x14ac:dyDescent="0.15">
      <c r="A44" s="7"/>
      <c r="B44" s="9"/>
    </row>
    <row r="45" spans="1:12" x14ac:dyDescent="0.15">
      <c r="A45" s="7"/>
      <c r="B45" s="106"/>
      <c r="I45" s="105"/>
      <c r="J45" s="105"/>
    </row>
    <row r="46" spans="1:12" ht="12.75" customHeight="1" x14ac:dyDescent="0.15">
      <c r="A46" s="7"/>
      <c r="B46" s="593"/>
      <c r="C46" s="593"/>
      <c r="D46" s="593"/>
      <c r="E46" s="593"/>
      <c r="F46" s="593"/>
      <c r="G46" s="593"/>
      <c r="H46" s="593"/>
      <c r="I46" s="593"/>
      <c r="J46" s="91"/>
    </row>
    <row r="47" spans="1:12" ht="12.75" customHeight="1" x14ac:dyDescent="0.15">
      <c r="A47" s="7"/>
      <c r="B47" s="593"/>
      <c r="C47" s="593"/>
      <c r="D47" s="593"/>
      <c r="E47" s="593"/>
      <c r="F47" s="593"/>
      <c r="G47" s="593"/>
      <c r="H47" s="593"/>
      <c r="I47" s="593"/>
      <c r="J47" s="91"/>
      <c r="L47" s="8"/>
    </row>
    <row r="48" spans="1:12" ht="12.75" customHeight="1" x14ac:dyDescent="0.15">
      <c r="A48" s="7"/>
      <c r="B48" s="593"/>
      <c r="C48" s="593"/>
      <c r="D48" s="593"/>
      <c r="E48" s="593"/>
      <c r="F48" s="593"/>
      <c r="G48" s="593"/>
      <c r="H48" s="593"/>
      <c r="I48" s="593"/>
      <c r="J48" s="91"/>
      <c r="L48" s="49"/>
    </row>
    <row r="49" spans="1:12" ht="12.75" customHeight="1" x14ac:dyDescent="0.15">
      <c r="A49" s="7"/>
      <c r="B49" s="593"/>
      <c r="C49" s="593"/>
      <c r="D49" s="593"/>
      <c r="E49" s="593"/>
      <c r="F49" s="593"/>
      <c r="G49" s="593"/>
      <c r="H49" s="593"/>
      <c r="I49" s="593"/>
      <c r="J49" s="12"/>
    </row>
    <row r="50" spans="1:12" ht="15.75" customHeight="1" x14ac:dyDescent="0.15">
      <c r="A50" s="7"/>
      <c r="B50" s="593"/>
      <c r="C50" s="593"/>
      <c r="D50" s="593"/>
      <c r="E50" s="593"/>
      <c r="F50" s="593"/>
      <c r="G50" s="593"/>
      <c r="H50" s="593"/>
      <c r="I50" s="593"/>
      <c r="J50" s="91"/>
    </row>
    <row r="51" spans="1:12" ht="12.75" customHeight="1" x14ac:dyDescent="0.15">
      <c r="A51" s="7"/>
      <c r="B51" s="593"/>
      <c r="C51" s="593"/>
      <c r="D51" s="593"/>
      <c r="E51" s="593"/>
      <c r="F51" s="593"/>
      <c r="G51" s="593"/>
      <c r="H51" s="593"/>
      <c r="I51" s="593"/>
      <c r="J51" s="49"/>
    </row>
    <row r="52" spans="1:12" ht="12.75" customHeight="1" x14ac:dyDescent="0.15">
      <c r="A52" s="7"/>
      <c r="B52" s="593"/>
      <c r="C52" s="593"/>
      <c r="D52" s="593"/>
      <c r="E52" s="593"/>
      <c r="F52" s="593"/>
      <c r="G52" s="593"/>
      <c r="H52" s="593"/>
      <c r="I52" s="593"/>
      <c r="J52" s="91"/>
    </row>
    <row r="53" spans="1:12" ht="12.75" customHeight="1" x14ac:dyDescent="0.15">
      <c r="A53" s="7"/>
      <c r="B53" s="593"/>
      <c r="C53" s="593"/>
      <c r="D53" s="593"/>
      <c r="E53" s="593"/>
      <c r="F53" s="593"/>
      <c r="G53" s="593"/>
      <c r="H53" s="593"/>
      <c r="I53" s="593"/>
      <c r="J53" s="111"/>
      <c r="L53" s="92"/>
    </row>
    <row r="54" spans="1:12" x14ac:dyDescent="0.15">
      <c r="A54" s="7"/>
      <c r="B54" s="742"/>
      <c r="C54" s="742"/>
      <c r="D54" s="742"/>
      <c r="E54" s="742"/>
      <c r="F54" s="742"/>
      <c r="G54" s="742"/>
    </row>
    <row r="55" spans="1:12" x14ac:dyDescent="0.15">
      <c r="A55" s="7"/>
    </row>
    <row r="56" spans="1:12" x14ac:dyDescent="0.15">
      <c r="A56" s="7"/>
    </row>
    <row r="57" spans="1:12" x14ac:dyDescent="0.15">
      <c r="A57" s="7"/>
    </row>
    <row r="58" spans="1:12" x14ac:dyDescent="0.15">
      <c r="A58" s="7"/>
    </row>
    <row r="59" spans="1:12" x14ac:dyDescent="0.15">
      <c r="A59" s="7"/>
    </row>
    <row r="60" spans="1:12" x14ac:dyDescent="0.15">
      <c r="A60" s="7"/>
    </row>
    <row r="61" spans="1:12" x14ac:dyDescent="0.15">
      <c r="A61" s="7"/>
    </row>
    <row r="62" spans="1:12" x14ac:dyDescent="0.15">
      <c r="A62" s="7"/>
    </row>
    <row r="63" spans="1:12" x14ac:dyDescent="0.15">
      <c r="A63" s="7"/>
    </row>
    <row r="64" spans="1:12"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sheetData>
  <sheetProtection algorithmName="SHA-512" hashValue="V0gS90JJ9D8bbm5jNmVaRySNFM0DdHl5g8w7i+2WJpyjwfuWmEghxLsbNUTbioHW+cF9OcU/8b1wWpiCrSp/7A==" saltValue="8TjZofasfLMrKe2OFoTl4w==" spinCount="100000" sheet="1" formatCells="0" formatColumns="0" formatRows="0"/>
  <mergeCells count="40">
    <mergeCell ref="B50:I50"/>
    <mergeCell ref="B51:I51"/>
    <mergeCell ref="B52:I52"/>
    <mergeCell ref="B53:I53"/>
    <mergeCell ref="B54:G54"/>
    <mergeCell ref="B49:I49"/>
    <mergeCell ref="B16:H16"/>
    <mergeCell ref="B17:I17"/>
    <mergeCell ref="B32:G32"/>
    <mergeCell ref="B36:I36"/>
    <mergeCell ref="B37:I37"/>
    <mergeCell ref="B40:I40"/>
    <mergeCell ref="B41:I41"/>
    <mergeCell ref="B42:I42"/>
    <mergeCell ref="B46:I46"/>
    <mergeCell ref="B47:I47"/>
    <mergeCell ref="B48:I48"/>
    <mergeCell ref="B13:H13"/>
    <mergeCell ref="B8:H9"/>
    <mergeCell ref="B15:H15"/>
    <mergeCell ref="R6:V6"/>
    <mergeCell ref="I8:J8"/>
    <mergeCell ref="L8:M8"/>
    <mergeCell ref="O8:P8"/>
    <mergeCell ref="R8:S8"/>
    <mergeCell ref="U8:V8"/>
    <mergeCell ref="B14:H14"/>
    <mergeCell ref="I1:P1"/>
    <mergeCell ref="X8:Y8"/>
    <mergeCell ref="B10:H10"/>
    <mergeCell ref="B11:H11"/>
    <mergeCell ref="B12:H12"/>
    <mergeCell ref="X6:Y7"/>
    <mergeCell ref="A2:J2"/>
    <mergeCell ref="D4:F4"/>
    <mergeCell ref="B5:C5"/>
    <mergeCell ref="I6:J6"/>
    <mergeCell ref="L6:M6"/>
    <mergeCell ref="O6:P6"/>
    <mergeCell ref="R1:Y1"/>
  </mergeCells>
  <hyperlinks>
    <hyperlink ref="A2:J2" location="'Instructions Tab'!A38" display="Step 2: See instructions tab for assistance" xr:uid="{5CBE2701-F6B2-4DE6-888F-F8275B7CCAEC}"/>
  </hyperlinks>
  <pageMargins left="0.14000000000000001" right="0.13" top="0.75" bottom="0.75" header="0.3" footer="0.3"/>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J56"/>
  <sheetViews>
    <sheetView workbookViewId="0">
      <selection activeCell="J47" sqref="J47"/>
    </sheetView>
  </sheetViews>
  <sheetFormatPr baseColWidth="10" defaultColWidth="8.83203125" defaultRowHeight="13" x14ac:dyDescent="0.15"/>
  <cols>
    <col min="1" max="1" width="3" customWidth="1"/>
    <col min="2" max="2" width="1.5" customWidth="1"/>
    <col min="3" max="3" width="60.5" customWidth="1"/>
    <col min="4" max="4" width="19.1640625" customWidth="1"/>
    <col min="5" max="5" width="7.1640625" customWidth="1"/>
    <col min="6" max="6" width="15.5" customWidth="1"/>
    <col min="7" max="7" width="15.83203125" customWidth="1"/>
    <col min="8" max="8" width="7.33203125" customWidth="1"/>
    <col min="9" max="9" width="15.6640625" customWidth="1"/>
  </cols>
  <sheetData>
    <row r="1" spans="1:10" x14ac:dyDescent="0.15">
      <c r="A1" s="675"/>
      <c r="B1" s="675"/>
      <c r="C1" s="675"/>
      <c r="D1" s="675"/>
      <c r="E1" s="675"/>
      <c r="F1" s="675"/>
      <c r="G1" s="675"/>
      <c r="H1" s="47"/>
      <c r="I1" s="47"/>
      <c r="J1" s="47"/>
    </row>
    <row r="2" spans="1:10" x14ac:dyDescent="0.15">
      <c r="A2" s="675"/>
      <c r="B2" s="675"/>
      <c r="C2" s="675"/>
      <c r="D2" s="675"/>
      <c r="E2" s="675"/>
      <c r="F2" s="675"/>
      <c r="G2" s="675"/>
      <c r="H2" s="47"/>
      <c r="I2" s="47"/>
      <c r="J2" s="47"/>
    </row>
    <row r="3" spans="1:10" x14ac:dyDescent="0.15">
      <c r="A3" s="7"/>
      <c r="B3" s="6"/>
      <c r="C3" s="676" t="s">
        <v>440</v>
      </c>
      <c r="D3" s="676"/>
      <c r="E3" s="676"/>
      <c r="F3" s="676"/>
      <c r="G3" s="6"/>
      <c r="H3" s="6"/>
      <c r="I3" s="6"/>
      <c r="J3" s="6"/>
    </row>
    <row r="4" spans="1:10" ht="12.75" customHeight="1" x14ac:dyDescent="0.15">
      <c r="A4" s="7"/>
      <c r="B4" s="744"/>
      <c r="C4" s="744"/>
      <c r="D4" s="744"/>
      <c r="E4" s="744"/>
      <c r="F4" s="50"/>
      <c r="G4" s="6"/>
      <c r="H4" s="6"/>
      <c r="I4" s="6"/>
      <c r="J4" s="6"/>
    </row>
    <row r="5" spans="1:10" ht="16" x14ac:dyDescent="0.2">
      <c r="A5" s="7"/>
      <c r="B5" s="677" t="s">
        <v>498</v>
      </c>
      <c r="C5" s="677"/>
      <c r="D5" s="184" t="s">
        <v>536</v>
      </c>
      <c r="E5" s="48"/>
      <c r="F5" s="48"/>
      <c r="G5" s="6"/>
      <c r="H5" s="6"/>
      <c r="I5" s="6"/>
      <c r="J5" s="6"/>
    </row>
    <row r="6" spans="1:10" ht="15" customHeight="1" x14ac:dyDescent="0.2">
      <c r="A6" s="7"/>
      <c r="B6" s="677" t="s">
        <v>443</v>
      </c>
      <c r="C6" s="677"/>
      <c r="D6" s="407">
        <f>'PERS-Sample-JV-Tab'!D6</f>
        <v>0</v>
      </c>
      <c r="E6" s="203"/>
      <c r="F6" s="48"/>
      <c r="G6" s="6"/>
      <c r="H6" s="6"/>
      <c r="I6" s="6"/>
      <c r="J6" s="6"/>
    </row>
    <row r="7" spans="1:10" ht="16" x14ac:dyDescent="0.2">
      <c r="A7" s="7"/>
      <c r="B7" s="186"/>
      <c r="C7" s="186" t="s">
        <v>444</v>
      </c>
      <c r="D7" s="204" t="str">
        <f>'PERS-Sample-JV-Tab'!D7</f>
        <v>June 30, 20XX</v>
      </c>
      <c r="E7" s="205"/>
      <c r="F7" s="200"/>
      <c r="G7" s="6"/>
      <c r="H7" s="6"/>
      <c r="I7" s="8"/>
      <c r="J7" s="8"/>
    </row>
    <row r="8" spans="1:10" ht="27.75" customHeight="1" x14ac:dyDescent="0.15">
      <c r="C8" s="192" t="s">
        <v>446</v>
      </c>
    </row>
    <row r="9" spans="1:10" ht="15" customHeight="1" x14ac:dyDescent="0.15">
      <c r="C9" s="191" t="str">
        <f>'MPORS-Sample-JV'!C9:G9</f>
        <v>If a deferred outflows/inflows of resources entry is a debit enter as a Deferred Outflow of Resources in the yellow-shaded cells.</v>
      </c>
      <c r="D9" s="191"/>
      <c r="E9" s="191"/>
      <c r="F9" s="191"/>
      <c r="G9" s="191"/>
    </row>
    <row r="10" spans="1:10" ht="15" customHeight="1" x14ac:dyDescent="0.15">
      <c r="A10" s="32"/>
      <c r="B10" s="32"/>
      <c r="C10" s="785" t="str">
        <f>'MPORS-Sample-JV'!C10:G10</f>
        <v>If a deferred outflows/inflows of resources entry is a credit enter as a Deferred Inflow of Resources in the yellow-shaded cells.</v>
      </c>
      <c r="D10" s="785"/>
      <c r="E10" s="785"/>
      <c r="F10" s="785"/>
      <c r="G10" s="785"/>
    </row>
    <row r="11" spans="1:10" x14ac:dyDescent="0.15">
      <c r="B11" s="2"/>
      <c r="C11" s="135"/>
      <c r="D11" s="135"/>
      <c r="E11" s="135"/>
      <c r="G11" s="26"/>
    </row>
    <row r="12" spans="1:10" ht="19.5" customHeight="1" x14ac:dyDescent="0.15">
      <c r="A12" s="32" t="s">
        <v>449</v>
      </c>
      <c r="B12" s="32"/>
      <c r="C12" s="32" t="str">
        <f>'MPORS-Sample-JV'!C12</f>
        <v>Input current year activity</v>
      </c>
      <c r="F12" s="156" t="s">
        <v>354</v>
      </c>
      <c r="G12" s="156" t="s">
        <v>358</v>
      </c>
    </row>
    <row r="13" spans="1:10" ht="15" customHeight="1" x14ac:dyDescent="0.15">
      <c r="B13" s="2"/>
      <c r="C13" s="689" t="s">
        <v>523</v>
      </c>
      <c r="D13" s="747"/>
      <c r="E13" s="748"/>
      <c r="F13" s="206"/>
      <c r="G13" s="26"/>
    </row>
    <row r="14" spans="1:10" ht="15" customHeight="1" x14ac:dyDescent="0.15">
      <c r="B14" s="2"/>
      <c r="C14" s="681" t="s">
        <v>537</v>
      </c>
      <c r="D14" s="745"/>
      <c r="E14" s="746"/>
      <c r="F14" s="26"/>
      <c r="G14" s="206"/>
    </row>
    <row r="15" spans="1:10" ht="12.75" customHeight="1" x14ac:dyDescent="0.15">
      <c r="B15" s="2"/>
      <c r="C15" s="115"/>
      <c r="D15" s="115"/>
      <c r="E15" s="115"/>
      <c r="F15" s="26"/>
      <c r="G15" s="59"/>
    </row>
    <row r="16" spans="1:10" ht="15" customHeight="1" x14ac:dyDescent="0.15">
      <c r="B16" s="2"/>
      <c r="C16" s="157" t="s">
        <v>151</v>
      </c>
      <c r="D16" s="158"/>
      <c r="E16" s="159"/>
      <c r="F16" s="206"/>
      <c r="G16" s="206"/>
    </row>
    <row r="17" spans="1:9" x14ac:dyDescent="0.15">
      <c r="B17" s="2"/>
      <c r="C17" s="115"/>
      <c r="D17" s="115"/>
      <c r="E17" s="115"/>
    </row>
    <row r="18" spans="1:9" ht="14" hidden="1" x14ac:dyDescent="0.15">
      <c r="A18" s="32"/>
      <c r="B18" s="32"/>
      <c r="C18" s="21" t="s">
        <v>453</v>
      </c>
      <c r="D18" s="117"/>
      <c r="E18" s="117"/>
    </row>
    <row r="19" spans="1:9" ht="14" hidden="1" x14ac:dyDescent="0.15">
      <c r="A19" s="32"/>
      <c r="B19" s="32"/>
      <c r="C19" s="21" t="s">
        <v>454</v>
      </c>
      <c r="D19" s="117"/>
      <c r="E19" s="117"/>
    </row>
    <row r="20" spans="1:9" ht="15" customHeight="1" x14ac:dyDescent="0.15">
      <c r="B20" s="2"/>
      <c r="C20" s="681" t="s">
        <v>525</v>
      </c>
      <c r="D20" s="745"/>
      <c r="E20" s="746"/>
      <c r="F20" s="206"/>
      <c r="G20" s="59"/>
    </row>
    <row r="21" spans="1:9" ht="15" customHeight="1" x14ac:dyDescent="0.15">
      <c r="B21" s="2"/>
      <c r="C21" s="681" t="s">
        <v>526</v>
      </c>
      <c r="D21" s="745"/>
      <c r="E21" s="746"/>
      <c r="F21" s="59"/>
      <c r="G21" s="206"/>
    </row>
    <row r="22" spans="1:9" x14ac:dyDescent="0.15">
      <c r="B22" s="2"/>
      <c r="F22" s="59"/>
      <c r="G22" s="59"/>
    </row>
    <row r="23" spans="1:9" hidden="1" x14ac:dyDescent="0.15">
      <c r="B23" s="2"/>
      <c r="C23" s="1" t="s">
        <v>457</v>
      </c>
      <c r="F23" s="59"/>
      <c r="G23" s="59"/>
    </row>
    <row r="24" spans="1:9" hidden="1" x14ac:dyDescent="0.15">
      <c r="B24" s="2"/>
      <c r="C24" s="1" t="s">
        <v>458</v>
      </c>
      <c r="F24" s="59"/>
      <c r="G24" s="59"/>
    </row>
    <row r="25" spans="1:9" ht="15" customHeight="1" x14ac:dyDescent="0.15">
      <c r="B25" s="2"/>
      <c r="C25" s="36" t="s">
        <v>527</v>
      </c>
      <c r="D25" s="103"/>
      <c r="E25" s="104"/>
      <c r="F25" s="206"/>
      <c r="G25" s="59"/>
    </row>
    <row r="26" spans="1:9" ht="15" customHeight="1" x14ac:dyDescent="0.15">
      <c r="B26" s="2"/>
      <c r="C26" s="36" t="s">
        <v>460</v>
      </c>
      <c r="D26" s="103"/>
      <c r="E26" s="104"/>
      <c r="F26" s="59"/>
      <c r="G26" s="206"/>
    </row>
    <row r="27" spans="1:9" x14ac:dyDescent="0.15">
      <c r="B27" s="2"/>
      <c r="F27" s="59"/>
      <c r="G27" s="59"/>
    </row>
    <row r="28" spans="1:9" hidden="1" x14ac:dyDescent="0.15">
      <c r="B28" s="2"/>
      <c r="C28" s="1" t="s">
        <v>461</v>
      </c>
      <c r="F28" s="59"/>
      <c r="G28" s="59"/>
    </row>
    <row r="29" spans="1:9" hidden="1" x14ac:dyDescent="0.15">
      <c r="B29" s="2"/>
      <c r="C29" s="1" t="s">
        <v>462</v>
      </c>
      <c r="F29" s="59"/>
      <c r="G29" s="59"/>
    </row>
    <row r="30" spans="1:9" ht="26.25" customHeight="1" x14ac:dyDescent="0.15">
      <c r="B30" s="2"/>
      <c r="C30" s="681" t="s">
        <v>463</v>
      </c>
      <c r="D30" s="745"/>
      <c r="E30" s="746"/>
      <c r="F30" s="206"/>
      <c r="G30" s="59"/>
    </row>
    <row r="31" spans="1:9" ht="27" customHeight="1" x14ac:dyDescent="0.15">
      <c r="B31" s="2"/>
      <c r="C31" s="681" t="s">
        <v>465</v>
      </c>
      <c r="D31" s="745"/>
      <c r="E31" s="746"/>
      <c r="F31" s="59"/>
      <c r="G31" s="206"/>
      <c r="I31" s="778" t="str">
        <f>'PERS-Sample-JV-Tab'!I31</f>
        <v>Adjustment: calculated as the difference between amount input on Deferred Schedules Tab in Cell I14 and amount appearing on MPERA JV</v>
      </c>
    </row>
    <row r="32" spans="1:9" x14ac:dyDescent="0.15">
      <c r="B32" s="2"/>
      <c r="F32" s="59"/>
      <c r="G32" s="59"/>
      <c r="I32" s="779"/>
    </row>
    <row r="33" spans="1:9" ht="12.75" hidden="1" customHeight="1" x14ac:dyDescent="0.15">
      <c r="B33" s="2"/>
      <c r="C33" s="1" t="s">
        <v>467</v>
      </c>
      <c r="F33" s="59"/>
      <c r="G33" s="59"/>
      <c r="I33" s="779"/>
    </row>
    <row r="34" spans="1:9" ht="12.75" hidden="1" customHeight="1" x14ac:dyDescent="0.15">
      <c r="B34" s="2"/>
      <c r="C34" s="1" t="s">
        <v>468</v>
      </c>
      <c r="F34" s="59"/>
      <c r="G34" s="59"/>
      <c r="I34" s="779"/>
    </row>
    <row r="35" spans="1:9" ht="24" customHeight="1" x14ac:dyDescent="0.15">
      <c r="B35" s="2"/>
      <c r="C35" s="681" t="s">
        <v>469</v>
      </c>
      <c r="D35" s="745"/>
      <c r="E35" s="746"/>
      <c r="F35" s="206"/>
      <c r="G35" s="59"/>
      <c r="I35" s="779"/>
    </row>
    <row r="36" spans="1:9" ht="25.5" customHeight="1" x14ac:dyDescent="0.15">
      <c r="B36" s="2"/>
      <c r="C36" s="681" t="s">
        <v>470</v>
      </c>
      <c r="D36" s="745"/>
      <c r="E36" s="746"/>
      <c r="F36" s="59"/>
      <c r="G36" s="206"/>
      <c r="I36" s="779"/>
    </row>
    <row r="37" spans="1:9" x14ac:dyDescent="0.15">
      <c r="B37" s="2"/>
      <c r="F37" s="59"/>
      <c r="G37" s="59"/>
      <c r="I37" s="779"/>
    </row>
    <row r="38" spans="1:9" ht="53.25" customHeight="1" x14ac:dyDescent="0.15">
      <c r="B38" s="2"/>
      <c r="C38" s="681" t="s">
        <v>471</v>
      </c>
      <c r="D38" s="745"/>
      <c r="E38" s="746"/>
      <c r="F38" s="235">
        <f>I40</f>
        <v>0</v>
      </c>
      <c r="G38" s="59"/>
      <c r="I38" s="779"/>
    </row>
    <row r="39" spans="1:9" ht="15" customHeight="1" x14ac:dyDescent="0.15">
      <c r="A39" s="5"/>
      <c r="B39" s="18"/>
      <c r="C39" s="36" t="str">
        <f>'PERS-Sample-JV-Tab'!C39:E39</f>
        <v>Deferred outflows of resources - employer contributions 7/1/20xx - 6/30/20 (prior year)**</v>
      </c>
      <c r="D39" s="103"/>
      <c r="E39" s="104"/>
      <c r="F39" s="60"/>
      <c r="G39" s="235">
        <f>'SRS-Deferred Schedules'!I14</f>
        <v>0</v>
      </c>
      <c r="I39" s="780"/>
    </row>
    <row r="40" spans="1:9" ht="15" customHeight="1" x14ac:dyDescent="0.15">
      <c r="B40" s="2"/>
      <c r="C40" s="749" t="s">
        <v>473</v>
      </c>
      <c r="D40" s="749"/>
      <c r="E40" s="749"/>
      <c r="F40" s="565">
        <f>SUM(F13:F39)</f>
        <v>0</v>
      </c>
      <c r="G40" s="565">
        <f>SUM(G13:G39)</f>
        <v>0</v>
      </c>
      <c r="I40" s="410">
        <f>G39+G36+G31+G26+G21+G16+G14-F13-F16-F20-F25-F30-F35</f>
        <v>0</v>
      </c>
    </row>
    <row r="41" spans="1:9" ht="15" customHeight="1" x14ac:dyDescent="0.15">
      <c r="A41" s="5"/>
      <c r="B41" s="18"/>
      <c r="C41" s="5"/>
      <c r="D41" s="5"/>
      <c r="E41" s="5"/>
      <c r="F41" s="551" t="s">
        <v>93</v>
      </c>
      <c r="G41" s="565">
        <f>G40-F40</f>
        <v>0</v>
      </c>
    </row>
    <row r="42" spans="1:9" x14ac:dyDescent="0.15">
      <c r="A42" s="38"/>
      <c r="B42" s="46"/>
      <c r="C42" s="38"/>
      <c r="D42" s="38"/>
      <c r="E42" s="38"/>
      <c r="F42" s="42"/>
      <c r="G42" s="40"/>
    </row>
    <row r="43" spans="1:9" ht="14" x14ac:dyDescent="0.15">
      <c r="A43" s="32" t="s">
        <v>538</v>
      </c>
      <c r="B43" s="2"/>
      <c r="C43" s="660" t="s">
        <v>539</v>
      </c>
      <c r="D43" s="660"/>
      <c r="E43" s="660"/>
    </row>
    <row r="44" spans="1:9" x14ac:dyDescent="0.15">
      <c r="B44" s="2"/>
      <c r="C44" s="1"/>
      <c r="F44" s="26"/>
      <c r="G44" s="26"/>
    </row>
    <row r="45" spans="1:9" ht="1.5" customHeight="1" x14ac:dyDescent="0.15">
      <c r="A45" s="5"/>
      <c r="B45" s="18"/>
      <c r="C45" s="17"/>
      <c r="D45" s="5"/>
      <c r="E45" s="5"/>
      <c r="F45" s="41"/>
      <c r="G45" s="60"/>
    </row>
    <row r="46" spans="1:9" x14ac:dyDescent="0.15">
      <c r="A46" s="38"/>
      <c r="B46" s="46"/>
      <c r="C46" s="43"/>
      <c r="D46" s="38"/>
      <c r="E46" s="38"/>
      <c r="F46" s="38"/>
      <c r="G46" s="38"/>
    </row>
    <row r="47" spans="1:9" ht="36.75" customHeight="1" x14ac:dyDescent="0.15">
      <c r="A47" s="32" t="s">
        <v>483</v>
      </c>
      <c r="B47" s="2"/>
      <c r="C47" s="660" t="str">
        <f>'MPORS-Sample-JV'!C47:E47</f>
        <v>Input the employer contributions subsequent to the measurement date - from MPERA ERIC System, employer's records or MPERA website</v>
      </c>
      <c r="D47" s="660"/>
      <c r="E47" s="660"/>
    </row>
    <row r="48" spans="1:9" ht="15" customHeight="1" x14ac:dyDescent="0.15">
      <c r="B48" s="2"/>
      <c r="C48" s="681" t="str">
        <f>'PERS-Sample-JV-Tab'!C49:E49</f>
        <v>Deferred outflow of resources - employer contributions - 7/1/20xx to 6/30/20xx (current year)</v>
      </c>
      <c r="D48" s="682"/>
      <c r="E48" s="683"/>
      <c r="F48" s="206"/>
      <c r="G48" s="26"/>
    </row>
    <row r="49" spans="1:7" ht="15" customHeight="1" x14ac:dyDescent="0.15">
      <c r="B49" s="2"/>
      <c r="C49" s="681" t="s">
        <v>486</v>
      </c>
      <c r="D49" s="682"/>
      <c r="E49" s="683"/>
      <c r="F49" s="26"/>
      <c r="G49" s="235">
        <f>F48</f>
        <v>0</v>
      </c>
    </row>
    <row r="50" spans="1:7" x14ac:dyDescent="0.15">
      <c r="A50" s="5"/>
      <c r="B50" s="5"/>
      <c r="C50" s="5"/>
      <c r="D50" s="5"/>
      <c r="E50" s="5"/>
      <c r="F50" s="5"/>
      <c r="G50" s="5"/>
    </row>
    <row r="52" spans="1:7" x14ac:dyDescent="0.15">
      <c r="A52" s="30"/>
      <c r="B52" s="96"/>
      <c r="C52" s="96"/>
      <c r="D52" s="96"/>
      <c r="E52" s="96"/>
      <c r="F52" s="96"/>
      <c r="G52" s="99"/>
    </row>
    <row r="53" spans="1:7" x14ac:dyDescent="0.15">
      <c r="A53" s="323" t="s">
        <v>540</v>
      </c>
      <c r="C53" s="2" t="str">
        <f>'PERS-Sample-JV-Tab'!C53</f>
        <v>If the Deferred Outflows of Resources - Employer contributions for the prior year are different than</v>
      </c>
      <c r="G53" s="320"/>
    </row>
    <row r="54" spans="1:7" x14ac:dyDescent="0.15">
      <c r="A54" s="31"/>
      <c r="C54" s="2" t="s">
        <v>489</v>
      </c>
      <c r="G54" s="320"/>
    </row>
    <row r="55" spans="1:7" x14ac:dyDescent="0.15">
      <c r="A55" s="31"/>
      <c r="C55" s="1" t="s">
        <v>490</v>
      </c>
      <c r="G55" s="320"/>
    </row>
    <row r="56" spans="1:7" x14ac:dyDescent="0.15">
      <c r="A56" s="37"/>
      <c r="B56" s="5"/>
      <c r="C56" s="5"/>
      <c r="D56" s="5"/>
      <c r="E56" s="5"/>
      <c r="F56" s="5"/>
      <c r="G56" s="29"/>
    </row>
  </sheetData>
  <sheetProtection sheet="1" formatCells="0" formatColumns="0" formatRows="0"/>
  <mergeCells count="22">
    <mergeCell ref="I31:I39"/>
    <mergeCell ref="C30:E30"/>
    <mergeCell ref="A1:G1"/>
    <mergeCell ref="A2:G2"/>
    <mergeCell ref="B4:E4"/>
    <mergeCell ref="B5:C5"/>
    <mergeCell ref="B6:C6"/>
    <mergeCell ref="C13:E13"/>
    <mergeCell ref="C14:E14"/>
    <mergeCell ref="C20:E20"/>
    <mergeCell ref="C21:E21"/>
    <mergeCell ref="C10:G10"/>
    <mergeCell ref="C3:F3"/>
    <mergeCell ref="C43:E43"/>
    <mergeCell ref="C47:E47"/>
    <mergeCell ref="C48:E48"/>
    <mergeCell ref="C49:E49"/>
    <mergeCell ref="C31:E31"/>
    <mergeCell ref="C35:E35"/>
    <mergeCell ref="C36:E36"/>
    <mergeCell ref="C38:E38"/>
    <mergeCell ref="C40:E40"/>
  </mergeCells>
  <hyperlinks>
    <hyperlink ref="C3:F3" location="'Instructions Tab'!A55" display="Step 3: See instructions tab for instructions" xr:uid="{25BF9377-25DC-44EF-89A1-E93E90EC65CB}"/>
  </hyperlinks>
  <pageMargins left="0.25" right="0.25" top="0.75" bottom="0.75" header="0.3" footer="0.3"/>
  <pageSetup scale="84" orientation="portrait" r:id="rId1"/>
  <ignoredErrors>
    <ignoredError sqref="D6:D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73"/>
  <sheetViews>
    <sheetView zoomScaleNormal="100" workbookViewId="0">
      <selection activeCell="B14" sqref="B14:H14"/>
    </sheetView>
  </sheetViews>
  <sheetFormatPr baseColWidth="10" defaultColWidth="9.1640625" defaultRowHeight="13" x14ac:dyDescent="0.15"/>
  <cols>
    <col min="1" max="1" width="0.83203125" style="6" customWidth="1"/>
    <col min="2" max="2" width="10.33203125" style="6" customWidth="1"/>
    <col min="3" max="3" width="3.5" style="6" customWidth="1"/>
    <col min="4" max="6" width="9.1640625" style="6"/>
    <col min="7" max="7" width="3.6640625" style="6" customWidth="1"/>
    <col min="8" max="8" width="4.1640625" style="6" customWidth="1"/>
    <col min="9" max="9" width="15.33203125" style="6" customWidth="1"/>
    <col min="10" max="10" width="16.5" style="6" customWidth="1"/>
    <col min="11" max="11" width="1.5" style="6" customWidth="1"/>
    <col min="12" max="12" width="15.5" style="6" customWidth="1"/>
    <col min="13" max="13" width="14.83203125" style="6" customWidth="1"/>
    <col min="14" max="14" width="1.83203125" style="6" customWidth="1"/>
    <col min="15" max="15" width="15.33203125" style="6" hidden="1" customWidth="1"/>
    <col min="16" max="16" width="13.5" style="6" hidden="1" customWidth="1"/>
    <col min="17" max="17" width="2.1640625" style="6" customWidth="1"/>
    <col min="18" max="18" width="12.6640625" style="6" hidden="1" customWidth="1"/>
    <col min="19" max="19" width="12.5" style="6" hidden="1" customWidth="1"/>
    <col min="20" max="20" width="2" style="6" hidden="1" customWidth="1"/>
    <col min="21" max="21" width="12.1640625" style="6" hidden="1" customWidth="1"/>
    <col min="22" max="22" width="13.5" style="6" hidden="1" customWidth="1"/>
    <col min="23" max="23" width="2" style="6" hidden="1" customWidth="1"/>
    <col min="24" max="24" width="16.33203125" style="6" hidden="1" customWidth="1"/>
    <col min="25" max="25" width="14" style="6" hidden="1" customWidth="1"/>
    <col min="26" max="16384" width="9.1640625" style="6"/>
  </cols>
  <sheetData>
    <row r="1" spans="1:25" ht="18" x14ac:dyDescent="0.2">
      <c r="A1" s="322"/>
      <c r="B1" s="322"/>
      <c r="C1" s="322"/>
      <c r="D1" s="322"/>
      <c r="E1" s="322"/>
      <c r="F1" s="322"/>
      <c r="G1" s="322"/>
      <c r="H1" s="322"/>
      <c r="I1" s="322" t="s">
        <v>494</v>
      </c>
      <c r="J1" s="322"/>
      <c r="K1" s="322"/>
      <c r="L1" s="322"/>
      <c r="M1" s="322"/>
      <c r="N1" s="322"/>
      <c r="O1" s="322"/>
      <c r="P1" s="322"/>
      <c r="R1" s="695" t="s">
        <v>495</v>
      </c>
      <c r="S1" s="695"/>
      <c r="T1" s="695"/>
      <c r="U1" s="695"/>
      <c r="V1" s="695"/>
      <c r="W1" s="695"/>
      <c r="X1" s="695"/>
      <c r="Y1" s="695"/>
    </row>
    <row r="2" spans="1:25" x14ac:dyDescent="0.15">
      <c r="A2" s="708" t="s">
        <v>496</v>
      </c>
      <c r="B2" s="708"/>
      <c r="C2" s="708"/>
      <c r="D2" s="708"/>
      <c r="E2" s="708"/>
      <c r="F2" s="708"/>
      <c r="G2" s="708"/>
      <c r="H2" s="708"/>
      <c r="I2" s="708"/>
      <c r="J2" s="708"/>
    </row>
    <row r="3" spans="1:25" x14ac:dyDescent="0.15">
      <c r="A3" s="7"/>
    </row>
    <row r="4" spans="1:25" ht="13.5" customHeight="1" x14ac:dyDescent="0.2">
      <c r="A4" s="7"/>
      <c r="B4" s="142" t="s">
        <v>497</v>
      </c>
      <c r="C4" s="142"/>
      <c r="D4" s="758">
        <f>'PERS-Sample-JV-Tab'!D6</f>
        <v>0</v>
      </c>
      <c r="E4" s="758"/>
      <c r="F4" s="758"/>
    </row>
    <row r="5" spans="1:25" ht="16" x14ac:dyDescent="0.2">
      <c r="A5" s="7"/>
      <c r="B5" s="710" t="s">
        <v>498</v>
      </c>
      <c r="C5" s="710"/>
      <c r="D5" s="144" t="s">
        <v>536</v>
      </c>
      <c r="E5" s="145"/>
      <c r="F5" s="146"/>
    </row>
    <row r="6" spans="1:25" ht="39" customHeight="1" x14ac:dyDescent="0.15">
      <c r="A6" s="7"/>
      <c r="B6" s="116"/>
      <c r="C6" s="116"/>
      <c r="D6" s="116"/>
      <c r="E6" s="116"/>
      <c r="F6" s="116"/>
      <c r="G6" s="116"/>
      <c r="H6" s="116"/>
      <c r="I6" s="704" t="s">
        <v>541</v>
      </c>
      <c r="J6" s="705"/>
      <c r="L6" s="704" t="s">
        <v>542</v>
      </c>
      <c r="M6" s="705"/>
      <c r="O6" s="704" t="s">
        <v>502</v>
      </c>
      <c r="P6" s="786"/>
      <c r="R6" s="725" t="s">
        <v>503</v>
      </c>
      <c r="S6" s="726"/>
      <c r="T6" s="726"/>
      <c r="U6" s="726"/>
      <c r="V6" s="727"/>
      <c r="X6" s="704" t="s">
        <v>504</v>
      </c>
      <c r="Y6" s="705"/>
    </row>
    <row r="7" spans="1:25" x14ac:dyDescent="0.15">
      <c r="A7" s="7"/>
      <c r="I7" s="197"/>
      <c r="J7" s="179"/>
      <c r="L7" s="178"/>
      <c r="M7" s="179"/>
      <c r="O7" s="178"/>
      <c r="P7" s="179"/>
      <c r="R7" s="178"/>
      <c r="S7" s="48"/>
      <c r="T7" s="48"/>
      <c r="U7" s="48"/>
      <c r="V7" s="179"/>
      <c r="X7" s="706"/>
      <c r="Y7" s="707"/>
    </row>
    <row r="8" spans="1:25" x14ac:dyDescent="0.15">
      <c r="A8" s="7"/>
      <c r="B8" s="787" t="s">
        <v>505</v>
      </c>
      <c r="C8" s="787"/>
      <c r="D8" s="787"/>
      <c r="E8" s="787"/>
      <c r="F8" s="787"/>
      <c r="G8" s="787"/>
      <c r="H8" s="788"/>
      <c r="I8" s="774" t="s">
        <v>506</v>
      </c>
      <c r="J8" s="775"/>
      <c r="L8" s="767" t="s">
        <v>507</v>
      </c>
      <c r="M8" s="768"/>
      <c r="O8" s="769" t="s">
        <v>508</v>
      </c>
      <c r="P8" s="770"/>
      <c r="R8" s="771" t="s">
        <v>141</v>
      </c>
      <c r="S8" s="772"/>
      <c r="T8" s="187"/>
      <c r="U8" s="773" t="s">
        <v>142</v>
      </c>
      <c r="V8" s="773"/>
      <c r="X8" s="765" t="s">
        <v>141</v>
      </c>
      <c r="Y8" s="766"/>
    </row>
    <row r="9" spans="1:25" ht="28" x14ac:dyDescent="0.15">
      <c r="A9" s="7"/>
      <c r="B9" s="763"/>
      <c r="C9" s="763"/>
      <c r="D9" s="763"/>
      <c r="E9" s="763"/>
      <c r="F9" s="763"/>
      <c r="G9" s="763"/>
      <c r="H9" s="764"/>
      <c r="I9" s="181" t="s">
        <v>141</v>
      </c>
      <c r="J9" s="181" t="s">
        <v>509</v>
      </c>
      <c r="L9" s="181" t="s">
        <v>141</v>
      </c>
      <c r="M9" s="181" t="s">
        <v>509</v>
      </c>
      <c r="O9" s="198" t="s">
        <v>510</v>
      </c>
      <c r="P9" s="198" t="s">
        <v>511</v>
      </c>
      <c r="R9" s="199" t="s">
        <v>512</v>
      </c>
      <c r="S9" s="199" t="s">
        <v>358</v>
      </c>
      <c r="T9" s="187"/>
      <c r="U9" s="199" t="s">
        <v>354</v>
      </c>
      <c r="V9" s="199" t="s">
        <v>358</v>
      </c>
      <c r="X9" s="199" t="s">
        <v>512</v>
      </c>
      <c r="Y9" s="199" t="s">
        <v>358</v>
      </c>
    </row>
    <row r="10" spans="1:25" ht="16.5" customHeight="1" x14ac:dyDescent="0.15">
      <c r="A10" s="7"/>
      <c r="B10" s="701" t="s">
        <v>513</v>
      </c>
      <c r="C10" s="702"/>
      <c r="D10" s="702"/>
      <c r="E10" s="702"/>
      <c r="F10" s="702"/>
      <c r="G10" s="702"/>
      <c r="H10" s="703"/>
      <c r="I10" s="112"/>
      <c r="J10" s="112"/>
      <c r="L10" s="112"/>
      <c r="M10" s="112"/>
      <c r="O10" s="180">
        <f>'SRS-Sample-JV'!F20</f>
        <v>0</v>
      </c>
      <c r="P10" s="180">
        <f>'SRS-Sample-JV'!G21</f>
        <v>0</v>
      </c>
      <c r="R10" s="138">
        <f>IF(L10-I10&gt;0,L10-I10,0)</f>
        <v>0</v>
      </c>
      <c r="S10" s="138">
        <f>P10-V10</f>
        <v>0</v>
      </c>
      <c r="U10" s="138">
        <f>O10-R10</f>
        <v>0</v>
      </c>
      <c r="V10" s="138">
        <f>IF(M10-J10&gt;0,M10-J10,0)</f>
        <v>0</v>
      </c>
      <c r="X10" s="138">
        <f>R10+U10</f>
        <v>0</v>
      </c>
      <c r="Y10" s="138">
        <f>S10+V10</f>
        <v>0</v>
      </c>
    </row>
    <row r="11" spans="1:25" ht="16.5" customHeight="1" x14ac:dyDescent="0.15">
      <c r="A11" s="7"/>
      <c r="B11" s="698" t="s">
        <v>514</v>
      </c>
      <c r="C11" s="699"/>
      <c r="D11" s="699"/>
      <c r="E11" s="699"/>
      <c r="F11" s="699"/>
      <c r="G11" s="699"/>
      <c r="H11" s="700"/>
      <c r="I11" s="112"/>
      <c r="J11" s="113"/>
      <c r="L11" s="112"/>
      <c r="M11" s="113"/>
      <c r="O11" s="180">
        <f>'SRS-Sample-JV'!F25</f>
        <v>0</v>
      </c>
      <c r="P11" s="180">
        <f>'SRS-Sample-JV'!G26</f>
        <v>0</v>
      </c>
      <c r="R11" s="138">
        <f>IF(L11-I11&gt;0,L11-I11,0)</f>
        <v>0</v>
      </c>
      <c r="S11" s="138">
        <f>P11-V11</f>
        <v>0</v>
      </c>
      <c r="U11" s="138">
        <f>O11-R11</f>
        <v>0</v>
      </c>
      <c r="V11" s="138">
        <f>IF(M11-J11&gt;0,M11-J11,0)</f>
        <v>0</v>
      </c>
      <c r="X11" s="138">
        <f t="shared" ref="X11:Y14" si="0">R11+U11</f>
        <v>0</v>
      </c>
      <c r="Y11" s="138">
        <f t="shared" si="0"/>
        <v>0</v>
      </c>
    </row>
    <row r="12" spans="1:25" ht="16.5" customHeight="1" x14ac:dyDescent="0.15">
      <c r="A12" s="7"/>
      <c r="B12" s="701" t="s">
        <v>515</v>
      </c>
      <c r="C12" s="702"/>
      <c r="D12" s="702"/>
      <c r="E12" s="702"/>
      <c r="F12" s="702"/>
      <c r="G12" s="702"/>
      <c r="H12" s="703"/>
      <c r="I12" s="112"/>
      <c r="J12" s="113"/>
      <c r="L12" s="112"/>
      <c r="M12" s="113"/>
      <c r="O12" s="180">
        <f>'SRS-Sample-JV'!F30</f>
        <v>0</v>
      </c>
      <c r="P12" s="180">
        <f>'SRS-Sample-JV'!G31</f>
        <v>0</v>
      </c>
      <c r="R12" s="138">
        <f>IF(L12-I12&gt;0,L12-I12,0)</f>
        <v>0</v>
      </c>
      <c r="S12" s="138">
        <f>P12-V12</f>
        <v>0</v>
      </c>
      <c r="U12" s="138">
        <f>O12-R12</f>
        <v>0</v>
      </c>
      <c r="V12" s="138">
        <f>IF(M12-J12&gt;0,M12-J12,0)</f>
        <v>0</v>
      </c>
      <c r="X12" s="138">
        <f t="shared" si="0"/>
        <v>0</v>
      </c>
      <c r="Y12" s="138">
        <f t="shared" si="0"/>
        <v>0</v>
      </c>
    </row>
    <row r="13" spans="1:25" ht="42" customHeight="1" x14ac:dyDescent="0.15">
      <c r="A13" s="7"/>
      <c r="B13" s="701" t="s">
        <v>516</v>
      </c>
      <c r="C13" s="702"/>
      <c r="D13" s="702"/>
      <c r="E13" s="702"/>
      <c r="F13" s="702"/>
      <c r="G13" s="702"/>
      <c r="H13" s="703"/>
      <c r="I13" s="113"/>
      <c r="J13" s="113"/>
      <c r="L13" s="113"/>
      <c r="M13" s="113"/>
      <c r="O13" s="180">
        <f>'SRS-Sample-JV'!F35</f>
        <v>0</v>
      </c>
      <c r="P13" s="180">
        <f>'SRS-Sample-JV'!G36</f>
        <v>0</v>
      </c>
      <c r="R13" s="138">
        <f>IF(L13-I13&gt;0,L13-I13,0)</f>
        <v>0</v>
      </c>
      <c r="S13" s="138">
        <f>P13-V13</f>
        <v>0</v>
      </c>
      <c r="U13" s="138">
        <f>O13-R13</f>
        <v>0</v>
      </c>
      <c r="V13" s="138">
        <f>IF(M13-J13&gt;0,M13-J13,0)</f>
        <v>0</v>
      </c>
      <c r="X13" s="138">
        <f t="shared" si="0"/>
        <v>0</v>
      </c>
      <c r="Y13" s="138">
        <f t="shared" si="0"/>
        <v>0</v>
      </c>
    </row>
    <row r="14" spans="1:25" ht="40.5" customHeight="1" thickBot="1" x14ac:dyDescent="0.2">
      <c r="A14" s="7"/>
      <c r="B14" s="701" t="str">
        <f>'MPORS-Deferred Schedules'!B14:H14</f>
        <v>Employer contributions made to the plan from 7/1/20xx to 6/30/20xx for Prior Year; current Year will auto-fill from Sample Journal Entries</v>
      </c>
      <c r="C14" s="702"/>
      <c r="D14" s="702"/>
      <c r="E14" s="702"/>
      <c r="F14" s="702"/>
      <c r="G14" s="702"/>
      <c r="H14" s="703"/>
      <c r="I14" s="188"/>
      <c r="J14" s="160"/>
      <c r="L14" s="319">
        <f>'SRS-Sample-JV'!F48</f>
        <v>0</v>
      </c>
      <c r="M14" s="160"/>
      <c r="O14" s="161"/>
      <c r="P14" s="180">
        <f>'SRS-Sample-JV'!G39</f>
        <v>0</v>
      </c>
      <c r="R14" s="138">
        <f>IF(L14-I14&gt;0,L14-I14,0)</f>
        <v>0</v>
      </c>
      <c r="S14" s="138">
        <f>P14-V14</f>
        <v>0</v>
      </c>
      <c r="U14" s="138">
        <f>O14-R14</f>
        <v>0</v>
      </c>
      <c r="V14" s="138">
        <f>IF(M14-J14&gt;0,M14-J14,0)</f>
        <v>0</v>
      </c>
      <c r="X14" s="138">
        <f t="shared" si="0"/>
        <v>0</v>
      </c>
      <c r="Y14" s="138">
        <f t="shared" si="0"/>
        <v>0</v>
      </c>
    </row>
    <row r="15" spans="1:25" ht="21.75" customHeight="1" thickBot="1" x14ac:dyDescent="0.2">
      <c r="A15" s="7"/>
      <c r="B15" s="782" t="s">
        <v>518</v>
      </c>
      <c r="C15" s="783"/>
      <c r="D15" s="783"/>
      <c r="E15" s="783"/>
      <c r="F15" s="783"/>
      <c r="G15" s="783"/>
      <c r="H15" s="784"/>
      <c r="I15" s="136">
        <f>SUM(I10:I14)</f>
        <v>0</v>
      </c>
      <c r="J15" s="137">
        <f>SUM(J10:J14)</f>
        <v>0</v>
      </c>
      <c r="L15" s="136">
        <f>SUM(L10:L14)</f>
        <v>0</v>
      </c>
      <c r="M15" s="137">
        <f>SUM(M10:M14)</f>
        <v>0</v>
      </c>
      <c r="O15" s="196">
        <f>SUM(O10:O14)</f>
        <v>0</v>
      </c>
      <c r="P15" s="196">
        <f>SUM(P10:P14)</f>
        <v>0</v>
      </c>
      <c r="R15" s="138">
        <f>SUM(R10:R14)</f>
        <v>0</v>
      </c>
      <c r="S15" s="138">
        <f>SUM(S10:S14)</f>
        <v>0</v>
      </c>
      <c r="U15" s="138">
        <f>SUM(U10:U14)</f>
        <v>0</v>
      </c>
      <c r="V15" s="138">
        <f>SUM(V10:V14)</f>
        <v>0</v>
      </c>
      <c r="X15" s="138">
        <f>SUM(X10:X14)</f>
        <v>0</v>
      </c>
      <c r="Y15" s="138">
        <f>SUM(Y10:Y14)</f>
        <v>0</v>
      </c>
    </row>
    <row r="16" spans="1:25" ht="14" thickTop="1" x14ac:dyDescent="0.15">
      <c r="A16" s="7"/>
      <c r="B16" s="740"/>
      <c r="C16" s="740"/>
      <c r="D16" s="740"/>
      <c r="E16" s="740"/>
      <c r="F16" s="740"/>
      <c r="G16" s="740"/>
      <c r="H16" s="740"/>
      <c r="I16" s="114"/>
    </row>
    <row r="17" spans="1:25" x14ac:dyDescent="0.15">
      <c r="A17" s="7"/>
      <c r="B17" s="741"/>
      <c r="C17" s="741"/>
      <c r="D17" s="741"/>
      <c r="E17" s="741"/>
      <c r="F17" s="741"/>
      <c r="G17" s="741"/>
      <c r="H17" s="741"/>
      <c r="I17" s="741"/>
      <c r="R17" s="14" t="s">
        <v>93</v>
      </c>
      <c r="S17" s="14">
        <f>I14-P14</f>
        <v>0</v>
      </c>
      <c r="X17" s="14">
        <f>O15-X15</f>
        <v>0</v>
      </c>
      <c r="Y17" s="14">
        <f>P15-Y15</f>
        <v>0</v>
      </c>
    </row>
    <row r="18" spans="1:25" x14ac:dyDescent="0.15">
      <c r="A18" s="7"/>
      <c r="B18" s="92"/>
      <c r="I18" s="14"/>
    </row>
    <row r="19" spans="1:25" x14ac:dyDescent="0.15">
      <c r="A19" s="7"/>
      <c r="B19" s="9"/>
    </row>
    <row r="20" spans="1:25" x14ac:dyDescent="0.15">
      <c r="A20" s="7"/>
    </row>
    <row r="21" spans="1:25" x14ac:dyDescent="0.15">
      <c r="A21" s="7"/>
      <c r="B21" s="13"/>
      <c r="I21" s="12"/>
      <c r="J21" s="114"/>
    </row>
    <row r="22" spans="1:25" x14ac:dyDescent="0.15">
      <c r="A22" s="7"/>
      <c r="B22" s="13"/>
      <c r="I22" s="12"/>
      <c r="J22" s="114"/>
      <c r="K22" s="93"/>
    </row>
    <row r="23" spans="1:25" x14ac:dyDescent="0.15">
      <c r="A23" s="7"/>
      <c r="B23" s="13"/>
      <c r="I23" s="12"/>
      <c r="J23" s="114"/>
      <c r="K23" s="93"/>
    </row>
    <row r="24" spans="1:25" x14ac:dyDescent="0.15">
      <c r="A24" s="7"/>
      <c r="B24" s="13"/>
      <c r="I24" s="12"/>
      <c r="J24" s="114"/>
      <c r="K24" s="93"/>
    </row>
    <row r="25" spans="1:25" x14ac:dyDescent="0.15">
      <c r="A25" s="7"/>
      <c r="B25" s="13"/>
      <c r="I25" s="12"/>
      <c r="J25" s="114"/>
      <c r="K25" s="93"/>
    </row>
    <row r="26" spans="1:25" x14ac:dyDescent="0.15">
      <c r="A26" s="7"/>
      <c r="I26" s="12"/>
      <c r="J26" s="114"/>
      <c r="K26" s="93"/>
    </row>
    <row r="27" spans="1:25" x14ac:dyDescent="0.15">
      <c r="A27" s="7"/>
      <c r="I27" s="10"/>
      <c r="K27" s="49"/>
    </row>
    <row r="28" spans="1:25" x14ac:dyDescent="0.15">
      <c r="A28" s="7"/>
      <c r="B28" s="9"/>
    </row>
    <row r="29" spans="1:25" x14ac:dyDescent="0.15">
      <c r="A29" s="7"/>
    </row>
    <row r="30" spans="1:25" x14ac:dyDescent="0.15">
      <c r="A30" s="7"/>
      <c r="H30" s="11"/>
      <c r="I30" s="11"/>
      <c r="J30" s="11"/>
      <c r="L30" s="11"/>
    </row>
    <row r="31" spans="1:25" x14ac:dyDescent="0.15">
      <c r="A31" s="7"/>
      <c r="H31" s="7"/>
      <c r="I31" s="7"/>
      <c r="J31" s="7"/>
      <c r="K31" s="7"/>
      <c r="L31" s="7"/>
    </row>
    <row r="32" spans="1:25" ht="25.5" customHeight="1" x14ac:dyDescent="0.15">
      <c r="A32" s="7"/>
      <c r="B32" s="742"/>
      <c r="C32" s="742"/>
      <c r="D32" s="742"/>
      <c r="E32" s="742"/>
      <c r="F32" s="742"/>
      <c r="G32" s="742"/>
      <c r="H32" s="91"/>
      <c r="I32" s="91"/>
      <c r="J32" s="91"/>
      <c r="K32" s="16"/>
      <c r="L32" s="15"/>
    </row>
    <row r="33" spans="1:12" x14ac:dyDescent="0.15">
      <c r="A33" s="7"/>
      <c r="I33" s="10"/>
      <c r="L33" s="10"/>
    </row>
    <row r="34" spans="1:12" x14ac:dyDescent="0.15">
      <c r="A34" s="7"/>
      <c r="B34" s="9"/>
    </row>
    <row r="35" spans="1:12" x14ac:dyDescent="0.15">
      <c r="A35" s="7"/>
      <c r="B35" s="106"/>
      <c r="I35" s="105"/>
      <c r="J35" s="105"/>
    </row>
    <row r="36" spans="1:12" ht="12.75" customHeight="1" x14ac:dyDescent="0.15">
      <c r="A36" s="7"/>
      <c r="B36" s="593"/>
      <c r="C36" s="593"/>
      <c r="D36" s="593"/>
      <c r="E36" s="593"/>
      <c r="F36" s="593"/>
      <c r="G36" s="593"/>
      <c r="H36" s="593"/>
      <c r="I36" s="593"/>
      <c r="J36" s="91"/>
    </row>
    <row r="37" spans="1:12" ht="12.75" customHeight="1" x14ac:dyDescent="0.15">
      <c r="A37" s="7"/>
      <c r="B37" s="593"/>
      <c r="C37" s="593"/>
      <c r="D37" s="593"/>
      <c r="E37" s="593"/>
      <c r="F37" s="593"/>
      <c r="G37" s="593"/>
      <c r="H37" s="593"/>
      <c r="I37" s="593"/>
      <c r="J37" s="91"/>
    </row>
    <row r="38" spans="1:12" x14ac:dyDescent="0.15">
      <c r="A38" s="7"/>
      <c r="B38" s="107"/>
      <c r="C38" s="107"/>
      <c r="D38" s="107"/>
      <c r="E38" s="107"/>
      <c r="F38" s="107"/>
      <c r="G38" s="107"/>
      <c r="H38" s="107"/>
      <c r="I38" s="107"/>
      <c r="J38" s="49"/>
    </row>
    <row r="39" spans="1:12" x14ac:dyDescent="0.15">
      <c r="A39" s="7"/>
      <c r="I39" s="49"/>
    </row>
    <row r="40" spans="1:12" ht="12.75" customHeight="1" x14ac:dyDescent="0.15">
      <c r="A40" s="7"/>
      <c r="B40" s="593"/>
      <c r="C40" s="593"/>
      <c r="D40" s="593"/>
      <c r="E40" s="593"/>
      <c r="F40" s="593"/>
      <c r="G40" s="593"/>
      <c r="H40" s="593"/>
      <c r="I40" s="593"/>
      <c r="J40" s="91"/>
    </row>
    <row r="41" spans="1:12" ht="12.75" customHeight="1" x14ac:dyDescent="0.15">
      <c r="A41" s="7"/>
      <c r="B41" s="593"/>
      <c r="C41" s="593"/>
      <c r="D41" s="593"/>
      <c r="E41" s="593"/>
      <c r="F41" s="593"/>
      <c r="G41" s="593"/>
      <c r="H41" s="593"/>
      <c r="I41" s="593"/>
      <c r="J41" s="108"/>
      <c r="L41" s="92"/>
    </row>
    <row r="42" spans="1:12" ht="12.75" customHeight="1" x14ac:dyDescent="0.15">
      <c r="A42" s="7"/>
      <c r="B42" s="593"/>
      <c r="C42" s="593"/>
      <c r="D42" s="593"/>
      <c r="E42" s="593"/>
      <c r="F42" s="593"/>
      <c r="G42" s="593"/>
      <c r="H42" s="593"/>
      <c r="I42" s="593"/>
      <c r="J42" s="109"/>
      <c r="L42" s="92"/>
    </row>
    <row r="43" spans="1:12" x14ac:dyDescent="0.15">
      <c r="A43" s="7"/>
      <c r="I43" s="110"/>
    </row>
    <row r="44" spans="1:12" x14ac:dyDescent="0.15">
      <c r="A44" s="7"/>
      <c r="B44" s="9"/>
    </row>
    <row r="45" spans="1:12" x14ac:dyDescent="0.15">
      <c r="A45" s="7"/>
      <c r="B45" s="106"/>
      <c r="I45" s="105"/>
      <c r="J45" s="105"/>
    </row>
    <row r="46" spans="1:12" ht="12.75" customHeight="1" x14ac:dyDescent="0.15">
      <c r="A46" s="7"/>
      <c r="B46" s="593"/>
      <c r="C46" s="593"/>
      <c r="D46" s="593"/>
      <c r="E46" s="593"/>
      <c r="F46" s="593"/>
      <c r="G46" s="593"/>
      <c r="H46" s="593"/>
      <c r="I46" s="593"/>
      <c r="J46" s="91"/>
    </row>
    <row r="47" spans="1:12" ht="12.75" customHeight="1" x14ac:dyDescent="0.15">
      <c r="A47" s="7"/>
      <c r="B47" s="593"/>
      <c r="C47" s="593"/>
      <c r="D47" s="593"/>
      <c r="E47" s="593"/>
      <c r="F47" s="593"/>
      <c r="G47" s="593"/>
      <c r="H47" s="593"/>
      <c r="I47" s="593"/>
      <c r="J47" s="91"/>
      <c r="L47" s="8"/>
    </row>
    <row r="48" spans="1:12" ht="12.75" customHeight="1" x14ac:dyDescent="0.15">
      <c r="A48" s="7"/>
      <c r="B48" s="593"/>
      <c r="C48" s="593"/>
      <c r="D48" s="593"/>
      <c r="E48" s="593"/>
      <c r="F48" s="593"/>
      <c r="G48" s="593"/>
      <c r="H48" s="593"/>
      <c r="I48" s="593"/>
      <c r="J48" s="91"/>
      <c r="L48" s="49"/>
    </row>
    <row r="49" spans="1:12" ht="12.75" customHeight="1" x14ac:dyDescent="0.15">
      <c r="A49" s="7"/>
      <c r="B49" s="593"/>
      <c r="C49" s="593"/>
      <c r="D49" s="593"/>
      <c r="E49" s="593"/>
      <c r="F49" s="593"/>
      <c r="G49" s="593"/>
      <c r="H49" s="593"/>
      <c r="I49" s="593"/>
      <c r="J49" s="12"/>
    </row>
    <row r="50" spans="1:12" ht="15.75" customHeight="1" x14ac:dyDescent="0.15">
      <c r="A50" s="7"/>
      <c r="B50" s="593"/>
      <c r="C50" s="593"/>
      <c r="D50" s="593"/>
      <c r="E50" s="593"/>
      <c r="F50" s="593"/>
      <c r="G50" s="593"/>
      <c r="H50" s="593"/>
      <c r="I50" s="593"/>
      <c r="J50" s="91"/>
    </row>
    <row r="51" spans="1:12" ht="12.75" customHeight="1" x14ac:dyDescent="0.15">
      <c r="A51" s="7"/>
      <c r="B51" s="593"/>
      <c r="C51" s="593"/>
      <c r="D51" s="593"/>
      <c r="E51" s="593"/>
      <c r="F51" s="593"/>
      <c r="G51" s="593"/>
      <c r="H51" s="593"/>
      <c r="I51" s="593"/>
      <c r="J51" s="49"/>
    </row>
    <row r="52" spans="1:12" ht="12.75" customHeight="1" x14ac:dyDescent="0.15">
      <c r="A52" s="7"/>
      <c r="B52" s="593"/>
      <c r="C52" s="593"/>
      <c r="D52" s="593"/>
      <c r="E52" s="593"/>
      <c r="F52" s="593"/>
      <c r="G52" s="593"/>
      <c r="H52" s="593"/>
      <c r="I52" s="593"/>
      <c r="J52" s="91"/>
    </row>
    <row r="53" spans="1:12" ht="12.75" customHeight="1" x14ac:dyDescent="0.15">
      <c r="A53" s="7"/>
      <c r="B53" s="593"/>
      <c r="C53" s="593"/>
      <c r="D53" s="593"/>
      <c r="E53" s="593"/>
      <c r="F53" s="593"/>
      <c r="G53" s="593"/>
      <c r="H53" s="593"/>
      <c r="I53" s="593"/>
      <c r="J53" s="111"/>
      <c r="L53" s="92"/>
    </row>
    <row r="54" spans="1:12" x14ac:dyDescent="0.15">
      <c r="A54" s="7"/>
      <c r="B54" s="742"/>
      <c r="C54" s="742"/>
      <c r="D54" s="742"/>
      <c r="E54" s="742"/>
      <c r="F54" s="742"/>
      <c r="G54" s="742"/>
    </row>
    <row r="55" spans="1:12" x14ac:dyDescent="0.15">
      <c r="A55" s="7"/>
    </row>
    <row r="56" spans="1:12" x14ac:dyDescent="0.15">
      <c r="A56" s="7"/>
    </row>
    <row r="57" spans="1:12" x14ac:dyDescent="0.15">
      <c r="A57" s="7"/>
    </row>
    <row r="58" spans="1:12" x14ac:dyDescent="0.15">
      <c r="A58" s="7"/>
    </row>
    <row r="59" spans="1:12" x14ac:dyDescent="0.15">
      <c r="A59" s="7"/>
    </row>
    <row r="60" spans="1:12" x14ac:dyDescent="0.15">
      <c r="A60" s="7"/>
    </row>
    <row r="61" spans="1:12" x14ac:dyDescent="0.15">
      <c r="A61" s="7"/>
    </row>
    <row r="62" spans="1:12" x14ac:dyDescent="0.15">
      <c r="A62" s="7"/>
    </row>
    <row r="63" spans="1:12" x14ac:dyDescent="0.15">
      <c r="A63" s="7"/>
    </row>
    <row r="64" spans="1:12"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row r="73" spans="1:1" x14ac:dyDescent="0.15">
      <c r="A73" s="7"/>
    </row>
  </sheetData>
  <sheetProtection algorithmName="SHA-512" hashValue="HTFtVVTYrJv6K0X5z6ekF2RgK++942ei43590sp39NosZsv+vrYEGG02LxaPpKGbqthQnqVOEfP2r0f8FuHE0A==" saltValue="64h8aulbZ5oIcW5Rj5NzQg==" spinCount="100000" sheet="1" formatCells="0" formatColumns="0" formatRows="0"/>
  <mergeCells count="39">
    <mergeCell ref="B50:I50"/>
    <mergeCell ref="B51:I51"/>
    <mergeCell ref="B52:I52"/>
    <mergeCell ref="B53:I53"/>
    <mergeCell ref="B54:G54"/>
    <mergeCell ref="B49:I49"/>
    <mergeCell ref="B16:H16"/>
    <mergeCell ref="B17:I17"/>
    <mergeCell ref="B32:G32"/>
    <mergeCell ref="B36:I36"/>
    <mergeCell ref="B37:I37"/>
    <mergeCell ref="B40:I40"/>
    <mergeCell ref="B41:I41"/>
    <mergeCell ref="B42:I42"/>
    <mergeCell ref="B46:I46"/>
    <mergeCell ref="B47:I47"/>
    <mergeCell ref="B48:I48"/>
    <mergeCell ref="B15:H15"/>
    <mergeCell ref="R6:V6"/>
    <mergeCell ref="I8:J8"/>
    <mergeCell ref="L8:M8"/>
    <mergeCell ref="O8:P8"/>
    <mergeCell ref="R8:S8"/>
    <mergeCell ref="U8:V8"/>
    <mergeCell ref="B14:H14"/>
    <mergeCell ref="X8:Y8"/>
    <mergeCell ref="B10:H10"/>
    <mergeCell ref="B11:H11"/>
    <mergeCell ref="B12:H12"/>
    <mergeCell ref="B13:H13"/>
    <mergeCell ref="B8:H9"/>
    <mergeCell ref="R1:Y1"/>
    <mergeCell ref="X6:Y7"/>
    <mergeCell ref="A2:J2"/>
    <mergeCell ref="D4:F4"/>
    <mergeCell ref="B5:C5"/>
    <mergeCell ref="I6:J6"/>
    <mergeCell ref="L6:M6"/>
    <mergeCell ref="O6:P6"/>
  </mergeCells>
  <hyperlinks>
    <hyperlink ref="A2:J2" location="'Instructions Tab'!A38" display="Step 2: See instructions tab for assistance" xr:uid="{974DEAAE-F1B0-431A-AD04-2BCA8F4C5358}"/>
  </hyperlinks>
  <pageMargins left="0.13" right="0.19" top="0.75" bottom="0.75" header="0.3" footer="0.35"/>
  <pageSetup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FF00"/>
    <pageSetUpPr fitToPage="1"/>
  </sheetPr>
  <dimension ref="A1:J50"/>
  <sheetViews>
    <sheetView workbookViewId="0">
      <selection activeCell="C39" sqref="C39"/>
    </sheetView>
  </sheetViews>
  <sheetFormatPr baseColWidth="10" defaultColWidth="8.83203125" defaultRowHeight="13" x14ac:dyDescent="0.15"/>
  <cols>
    <col min="1" max="1" width="3" customWidth="1"/>
    <col min="2" max="2" width="1.5" customWidth="1"/>
    <col min="3" max="3" width="60.5" customWidth="1"/>
    <col min="4" max="4" width="15.5" bestFit="1" customWidth="1"/>
    <col min="5" max="5" width="7.1640625" customWidth="1"/>
    <col min="6" max="6" width="15.5" customWidth="1"/>
    <col min="7" max="7" width="15.83203125" customWidth="1"/>
    <col min="8" max="8" width="2.5" customWidth="1"/>
    <col min="9" max="9" width="19.5" customWidth="1"/>
    <col min="10" max="10" width="19.1640625" customWidth="1"/>
  </cols>
  <sheetData>
    <row r="1" spans="1:10" x14ac:dyDescent="0.15">
      <c r="A1" s="675"/>
      <c r="B1" s="675"/>
      <c r="C1" s="675"/>
      <c r="D1" s="675"/>
      <c r="E1" s="675"/>
      <c r="F1" s="675"/>
      <c r="G1" s="675"/>
      <c r="H1" s="47"/>
      <c r="I1" s="47"/>
      <c r="J1" s="47"/>
    </row>
    <row r="2" spans="1:10" x14ac:dyDescent="0.15">
      <c r="A2" s="675"/>
      <c r="B2" s="675"/>
      <c r="C2" s="675"/>
      <c r="D2" s="675"/>
      <c r="E2" s="675"/>
      <c r="F2" s="675"/>
      <c r="G2" s="675"/>
      <c r="H2" s="47"/>
      <c r="I2" s="47"/>
      <c r="J2" s="47"/>
    </row>
    <row r="3" spans="1:10" x14ac:dyDescent="0.15">
      <c r="A3" s="7"/>
      <c r="B3" s="6"/>
      <c r="C3" s="791" t="s">
        <v>440</v>
      </c>
      <c r="D3" s="791"/>
      <c r="E3" s="791"/>
      <c r="F3" s="791"/>
      <c r="G3" s="6"/>
      <c r="H3" s="6"/>
      <c r="I3" s="6"/>
      <c r="J3" s="6"/>
    </row>
    <row r="4" spans="1:10" ht="12.75" customHeight="1" x14ac:dyDescent="0.15">
      <c r="A4" s="7"/>
      <c r="B4" s="744"/>
      <c r="C4" s="744"/>
      <c r="D4" s="744"/>
      <c r="E4" s="744"/>
      <c r="F4" s="50"/>
      <c r="G4" s="6"/>
      <c r="H4" s="6"/>
      <c r="I4" s="6"/>
      <c r="J4" s="6"/>
    </row>
    <row r="5" spans="1:10" ht="16" x14ac:dyDescent="0.2">
      <c r="A5" s="7"/>
      <c r="B5" s="677" t="s">
        <v>441</v>
      </c>
      <c r="C5" s="677"/>
      <c r="D5" s="184" t="s">
        <v>543</v>
      </c>
      <c r="E5" s="185"/>
      <c r="F5" s="48" t="s">
        <v>544</v>
      </c>
      <c r="G5" s="48"/>
      <c r="H5" s="6"/>
      <c r="I5" s="6"/>
      <c r="J5" s="6"/>
    </row>
    <row r="6" spans="1:10" ht="15" customHeight="1" x14ac:dyDescent="0.2">
      <c r="A6" s="7"/>
      <c r="B6" s="677" t="s">
        <v>443</v>
      </c>
      <c r="C6" s="677"/>
      <c r="D6" s="407">
        <f>'PERS-Sample-JV-Tab'!D6</f>
        <v>0</v>
      </c>
      <c r="E6" s="202"/>
      <c r="F6" s="48"/>
      <c r="G6" s="48"/>
      <c r="H6" s="6"/>
      <c r="I6" s="6"/>
      <c r="J6" s="6"/>
    </row>
    <row r="7" spans="1:10" ht="16" x14ac:dyDescent="0.2">
      <c r="A7" s="7"/>
      <c r="B7" s="186"/>
      <c r="C7" s="186" t="s">
        <v>444</v>
      </c>
      <c r="D7" s="210" t="str">
        <f>'PERS-Sample-JV-Tab'!D7</f>
        <v>June 30, 20XX</v>
      </c>
      <c r="E7" s="211"/>
      <c r="F7" s="200"/>
      <c r="G7" s="200"/>
      <c r="H7" s="6"/>
      <c r="I7" s="8"/>
      <c r="J7" s="8"/>
    </row>
    <row r="8" spans="1:10" ht="25.5" customHeight="1" x14ac:dyDescent="0.15">
      <c r="C8" s="121" t="s">
        <v>545</v>
      </c>
    </row>
    <row r="9" spans="1:10" ht="15" customHeight="1" x14ac:dyDescent="0.15">
      <c r="C9" s="790" t="s">
        <v>546</v>
      </c>
      <c r="D9" s="790"/>
      <c r="E9" s="790"/>
      <c r="F9" s="790"/>
      <c r="G9" s="790"/>
    </row>
    <row r="10" spans="1:10" ht="14" x14ac:dyDescent="0.15">
      <c r="A10" s="32"/>
      <c r="B10" s="32"/>
      <c r="C10" s="660"/>
      <c r="D10" s="660"/>
      <c r="E10" s="660"/>
      <c r="F10" s="24"/>
      <c r="G10" s="24"/>
    </row>
    <row r="11" spans="1:10" x14ac:dyDescent="0.15">
      <c r="A11" s="38"/>
      <c r="B11" s="46"/>
      <c r="C11" s="39"/>
      <c r="D11" s="39"/>
      <c r="E11" s="39"/>
      <c r="F11" s="38"/>
      <c r="G11" s="40"/>
    </row>
    <row r="12" spans="1:10" ht="27.75" customHeight="1" x14ac:dyDescent="0.15">
      <c r="A12" s="32" t="s">
        <v>449</v>
      </c>
      <c r="B12" s="32"/>
      <c r="C12" s="32" t="s">
        <v>450</v>
      </c>
    </row>
    <row r="13" spans="1:10" ht="15" customHeight="1" x14ac:dyDescent="0.15">
      <c r="B13" s="2"/>
      <c r="C13" s="789" t="s">
        <v>547</v>
      </c>
      <c r="D13" s="747"/>
      <c r="E13" s="748"/>
      <c r="F13" s="206"/>
      <c r="G13" s="26"/>
    </row>
    <row r="14" spans="1:10" ht="15" customHeight="1" x14ac:dyDescent="0.15">
      <c r="B14" s="2"/>
      <c r="C14" s="776" t="s">
        <v>533</v>
      </c>
      <c r="D14" s="745"/>
      <c r="E14" s="746"/>
      <c r="F14" s="26"/>
      <c r="G14" s="206"/>
    </row>
    <row r="15" spans="1:10" ht="12.75" customHeight="1" x14ac:dyDescent="0.15">
      <c r="B15" s="2"/>
      <c r="C15" s="115"/>
      <c r="D15" s="115"/>
      <c r="E15" s="115"/>
      <c r="F15" s="26"/>
      <c r="G15" s="59"/>
    </row>
    <row r="16" spans="1:10" ht="15" customHeight="1" x14ac:dyDescent="0.15">
      <c r="B16" s="2"/>
      <c r="C16" s="157" t="s">
        <v>151</v>
      </c>
      <c r="D16" s="158"/>
      <c r="E16" s="159"/>
      <c r="F16" s="206"/>
      <c r="G16" s="206"/>
    </row>
    <row r="17" spans="1:10" x14ac:dyDescent="0.15">
      <c r="B17" s="2"/>
      <c r="C17" s="115"/>
      <c r="D17" s="115"/>
      <c r="E17" s="115"/>
    </row>
    <row r="18" spans="1:10" ht="15" customHeight="1" x14ac:dyDescent="0.15">
      <c r="A18" s="32"/>
      <c r="B18" s="32"/>
      <c r="C18" s="207" t="s">
        <v>453</v>
      </c>
      <c r="D18" s="208"/>
      <c r="E18" s="209"/>
      <c r="G18" s="212"/>
    </row>
    <row r="19" spans="1:10" ht="15" customHeight="1" x14ac:dyDescent="0.15">
      <c r="A19" s="32"/>
      <c r="B19" s="32"/>
      <c r="C19" s="207" t="s">
        <v>454</v>
      </c>
      <c r="D19" s="208"/>
      <c r="E19" s="209"/>
      <c r="F19" s="212"/>
    </row>
    <row r="20" spans="1:10" ht="15" customHeight="1" x14ac:dyDescent="0.15">
      <c r="B20" s="2"/>
      <c r="C20" s="776" t="s">
        <v>548</v>
      </c>
      <c r="D20" s="745"/>
      <c r="E20" s="746"/>
      <c r="F20" s="206"/>
      <c r="G20" s="59"/>
    </row>
    <row r="21" spans="1:10" ht="15" customHeight="1" x14ac:dyDescent="0.15">
      <c r="B21" s="2"/>
      <c r="C21" s="776" t="s">
        <v>549</v>
      </c>
      <c r="D21" s="745"/>
      <c r="E21" s="746"/>
      <c r="F21" s="59"/>
      <c r="G21" s="206"/>
    </row>
    <row r="22" spans="1:10" x14ac:dyDescent="0.15">
      <c r="B22" s="2"/>
      <c r="F22" s="59"/>
      <c r="G22" s="59"/>
    </row>
    <row r="23" spans="1:10" ht="15" customHeight="1" x14ac:dyDescent="0.15">
      <c r="B23" s="2"/>
      <c r="C23" s="36" t="s">
        <v>457</v>
      </c>
      <c r="D23" s="103"/>
      <c r="E23" s="104"/>
      <c r="F23" s="59"/>
      <c r="G23" s="206"/>
    </row>
    <row r="24" spans="1:10" ht="15" customHeight="1" x14ac:dyDescent="0.15">
      <c r="B24" s="2"/>
      <c r="C24" s="36" t="s">
        <v>458</v>
      </c>
      <c r="D24" s="103"/>
      <c r="E24" s="104"/>
      <c r="F24" s="206"/>
      <c r="G24" s="59"/>
    </row>
    <row r="25" spans="1:10" ht="15" customHeight="1" x14ac:dyDescent="0.15">
      <c r="B25" s="2"/>
      <c r="C25" s="183" t="s">
        <v>550</v>
      </c>
      <c r="D25" s="103"/>
      <c r="E25" s="104"/>
      <c r="F25" s="206"/>
      <c r="G25" s="59"/>
    </row>
    <row r="26" spans="1:10" ht="15" customHeight="1" x14ac:dyDescent="0.15">
      <c r="B26" s="2"/>
      <c r="C26" s="183" t="s">
        <v>551</v>
      </c>
      <c r="D26" s="103"/>
      <c r="E26" s="104"/>
      <c r="F26" s="59"/>
      <c r="G26" s="206"/>
    </row>
    <row r="27" spans="1:10" x14ac:dyDescent="0.15">
      <c r="B27" s="2"/>
      <c r="F27" s="59"/>
      <c r="G27" s="59"/>
    </row>
    <row r="28" spans="1:10" ht="15" customHeight="1" x14ac:dyDescent="0.15">
      <c r="B28" s="2"/>
      <c r="C28" s="36" t="s">
        <v>461</v>
      </c>
      <c r="D28" s="103"/>
      <c r="E28" s="104"/>
      <c r="F28" s="59"/>
      <c r="G28" s="206"/>
    </row>
    <row r="29" spans="1:10" ht="15" customHeight="1" x14ac:dyDescent="0.15">
      <c r="B29" s="2"/>
      <c r="C29" s="36" t="s">
        <v>462</v>
      </c>
      <c r="D29" s="103"/>
      <c r="E29" s="104"/>
      <c r="F29" s="206"/>
      <c r="G29" s="59"/>
    </row>
    <row r="30" spans="1:10" ht="26.25" customHeight="1" x14ac:dyDescent="0.15">
      <c r="B30" s="2"/>
      <c r="C30" s="776" t="s">
        <v>552</v>
      </c>
      <c r="D30" s="745"/>
      <c r="E30" s="746"/>
      <c r="F30" s="206"/>
      <c r="G30" s="59"/>
      <c r="J30" s="670" t="s">
        <v>464</v>
      </c>
    </row>
    <row r="31" spans="1:10" ht="27" customHeight="1" x14ac:dyDescent="0.15">
      <c r="B31" s="2"/>
      <c r="C31" s="776" t="s">
        <v>553</v>
      </c>
      <c r="D31" s="745"/>
      <c r="E31" s="746"/>
      <c r="F31" s="59"/>
      <c r="G31" s="206"/>
      <c r="J31" s="671"/>
    </row>
    <row r="32" spans="1:10" x14ac:dyDescent="0.15">
      <c r="B32" s="2"/>
      <c r="F32" s="59"/>
      <c r="G32" s="59"/>
      <c r="J32" s="671"/>
    </row>
    <row r="33" spans="1:10" ht="15" customHeight="1" x14ac:dyDescent="0.15">
      <c r="B33" s="2"/>
      <c r="C33" s="36" t="s">
        <v>467</v>
      </c>
      <c r="D33" s="103"/>
      <c r="E33" s="104"/>
      <c r="F33" s="59"/>
      <c r="G33" s="206"/>
      <c r="J33" s="671"/>
    </row>
    <row r="34" spans="1:10" ht="15" customHeight="1" x14ac:dyDescent="0.15">
      <c r="B34" s="2"/>
      <c r="C34" s="36" t="s">
        <v>468</v>
      </c>
      <c r="D34" s="103"/>
      <c r="E34" s="104"/>
      <c r="F34" s="206"/>
      <c r="G34" s="59"/>
      <c r="J34" s="671"/>
    </row>
    <row r="35" spans="1:10" ht="24" customHeight="1" x14ac:dyDescent="0.15">
      <c r="B35" s="2"/>
      <c r="C35" s="681" t="s">
        <v>554</v>
      </c>
      <c r="D35" s="745"/>
      <c r="E35" s="746"/>
      <c r="F35" s="206"/>
      <c r="G35" s="59"/>
      <c r="J35" s="671"/>
    </row>
    <row r="36" spans="1:10" ht="25.5" customHeight="1" x14ac:dyDescent="0.15">
      <c r="B36" s="2"/>
      <c r="C36" s="681" t="s">
        <v>555</v>
      </c>
      <c r="D36" s="745"/>
      <c r="E36" s="746"/>
      <c r="F36" s="59"/>
      <c r="G36" s="206"/>
      <c r="J36" s="671"/>
    </row>
    <row r="37" spans="1:10" x14ac:dyDescent="0.15">
      <c r="B37" s="2"/>
      <c r="F37" s="59"/>
      <c r="G37" s="59"/>
      <c r="J37" s="671"/>
    </row>
    <row r="38" spans="1:10" ht="15" customHeight="1" x14ac:dyDescent="0.15">
      <c r="B38" s="2"/>
      <c r="C38" s="689" t="s">
        <v>151</v>
      </c>
      <c r="D38" s="747"/>
      <c r="E38" s="748"/>
      <c r="F38" s="206"/>
      <c r="G38" s="59"/>
      <c r="J38" s="671"/>
    </row>
    <row r="39" spans="1:10" ht="15" customHeight="1" x14ac:dyDescent="0.15">
      <c r="A39" s="5"/>
      <c r="B39" s="18"/>
      <c r="C39" s="529" t="str">
        <f>'SRS-Sample-JV'!C39</f>
        <v>Deferred outflows of resources - employer contributions 7/1/20xx - 6/30/20 (prior year)**</v>
      </c>
      <c r="D39" s="529"/>
      <c r="E39" s="529"/>
      <c r="F39" s="60"/>
      <c r="G39" s="206"/>
      <c r="J39" s="671"/>
    </row>
    <row r="40" spans="1:10" ht="15" customHeight="1" x14ac:dyDescent="0.15">
      <c r="B40" s="2"/>
      <c r="C40" s="749" t="s">
        <v>473</v>
      </c>
      <c r="D40" s="749"/>
      <c r="E40" s="749"/>
      <c r="F40" s="567">
        <f>SUM(F13:F39)</f>
        <v>0</v>
      </c>
      <c r="G40" s="567">
        <f>SUM(G13:G39)</f>
        <v>0</v>
      </c>
      <c r="J40" s="672"/>
    </row>
    <row r="41" spans="1:10" ht="15" customHeight="1" x14ac:dyDescent="0.15">
      <c r="A41" s="5"/>
      <c r="B41" s="18"/>
      <c r="C41" s="5"/>
      <c r="D41" s="5"/>
      <c r="E41" s="5"/>
      <c r="F41" s="568" t="s">
        <v>93</v>
      </c>
      <c r="G41" s="567">
        <f>G40-F40</f>
        <v>0</v>
      </c>
      <c r="J41" s="451" t="s">
        <v>475</v>
      </c>
    </row>
    <row r="42" spans="1:10" ht="12.75" customHeight="1" x14ac:dyDescent="0.15">
      <c r="A42" s="38"/>
      <c r="B42" s="46"/>
      <c r="C42" s="38"/>
      <c r="D42" s="38"/>
      <c r="E42" s="38"/>
      <c r="F42" s="666" t="s">
        <v>528</v>
      </c>
      <c r="G42" s="667"/>
      <c r="I42" s="664" t="s">
        <v>529</v>
      </c>
      <c r="J42" s="751" t="s">
        <v>478</v>
      </c>
    </row>
    <row r="43" spans="1:10" ht="39" customHeight="1" x14ac:dyDescent="0.15">
      <c r="A43" s="32" t="s">
        <v>479</v>
      </c>
      <c r="B43" s="2"/>
      <c r="C43" s="660" t="s">
        <v>556</v>
      </c>
      <c r="D43" s="660"/>
      <c r="E43" s="660"/>
      <c r="F43" s="668"/>
      <c r="G43" s="669"/>
      <c r="I43" s="665"/>
      <c r="J43" s="752"/>
    </row>
    <row r="44" spans="1:10" ht="15" customHeight="1" x14ac:dyDescent="0.15">
      <c r="B44" s="2"/>
      <c r="C44" s="36" t="s">
        <v>481</v>
      </c>
      <c r="D44" s="103"/>
      <c r="E44" s="104"/>
      <c r="F44" s="182">
        <f>G45</f>
        <v>0</v>
      </c>
      <c r="G44" s="26"/>
      <c r="I44" s="553">
        <f>I45</f>
        <v>0</v>
      </c>
      <c r="J44" s="547">
        <f>F44-I44</f>
        <v>0</v>
      </c>
    </row>
    <row r="45" spans="1:10" ht="15" customHeight="1" x14ac:dyDescent="0.15">
      <c r="A45" s="5"/>
      <c r="B45" s="18"/>
      <c r="C45" s="36" t="s">
        <v>482</v>
      </c>
      <c r="D45" s="103"/>
      <c r="E45" s="104"/>
      <c r="F45" s="41"/>
      <c r="G45" s="206"/>
      <c r="I45" s="554"/>
      <c r="J45" s="552">
        <f>G45-I45</f>
        <v>0</v>
      </c>
    </row>
    <row r="46" spans="1:10" x14ac:dyDescent="0.15">
      <c r="A46" s="38"/>
      <c r="B46" s="46"/>
      <c r="C46" s="43"/>
      <c r="D46" s="38"/>
      <c r="E46" s="38"/>
      <c r="F46" s="38"/>
      <c r="G46" s="38"/>
    </row>
    <row r="47" spans="1:10" ht="40.5" customHeight="1" x14ac:dyDescent="0.15">
      <c r="A47" s="32" t="s">
        <v>483</v>
      </c>
      <c r="B47" s="2"/>
      <c r="C47" s="660" t="s">
        <v>557</v>
      </c>
      <c r="D47" s="660"/>
      <c r="E47" s="660"/>
    </row>
    <row r="48" spans="1:10" ht="15" customHeight="1" x14ac:dyDescent="0.15">
      <c r="B48" s="2"/>
      <c r="C48" s="681" t="str">
        <f>'PERS-Sample-JV-Tab'!C49:E49</f>
        <v>Deferred outflow of resources - employer contributions - 7/1/20xx to 6/30/20xx (current year)</v>
      </c>
      <c r="D48" s="682"/>
      <c r="E48" s="683"/>
      <c r="F48" s="206"/>
      <c r="G48" s="26"/>
    </row>
    <row r="49" spans="1:7" ht="15" customHeight="1" x14ac:dyDescent="0.15">
      <c r="B49" s="2"/>
      <c r="C49" s="681" t="s">
        <v>486</v>
      </c>
      <c r="D49" s="682"/>
      <c r="E49" s="683"/>
      <c r="F49" s="26"/>
      <c r="G49" s="182">
        <f>F48</f>
        <v>0</v>
      </c>
    </row>
    <row r="50" spans="1:7" x14ac:dyDescent="0.15">
      <c r="A50" s="5"/>
      <c r="B50" s="5"/>
      <c r="C50" s="5"/>
      <c r="D50" s="5"/>
      <c r="E50" s="5"/>
      <c r="F50" s="5"/>
      <c r="G50" s="5"/>
    </row>
  </sheetData>
  <sheetProtection formatCells="0" formatColumns="0" formatRows="0"/>
  <mergeCells count="26">
    <mergeCell ref="C14:E14"/>
    <mergeCell ref="C20:E20"/>
    <mergeCell ref="C21:E21"/>
    <mergeCell ref="A1:G1"/>
    <mergeCell ref="A2:G2"/>
    <mergeCell ref="B5:C5"/>
    <mergeCell ref="B6:C6"/>
    <mergeCell ref="C13:E13"/>
    <mergeCell ref="C9:G9"/>
    <mergeCell ref="B4:E4"/>
    <mergeCell ref="C10:E10"/>
    <mergeCell ref="C3:F3"/>
    <mergeCell ref="C49:E49"/>
    <mergeCell ref="C38:E38"/>
    <mergeCell ref="C40:E40"/>
    <mergeCell ref="C43:E43"/>
    <mergeCell ref="C47:E47"/>
    <mergeCell ref="J30:J40"/>
    <mergeCell ref="C30:E30"/>
    <mergeCell ref="C31:E31"/>
    <mergeCell ref="C35:E35"/>
    <mergeCell ref="C48:E48"/>
    <mergeCell ref="J42:J43"/>
    <mergeCell ref="F42:G43"/>
    <mergeCell ref="I42:I43"/>
    <mergeCell ref="C36:E36"/>
  </mergeCells>
  <hyperlinks>
    <hyperlink ref="C9" r:id="rId1" xr:uid="{00000000-0004-0000-0A00-000000000000}"/>
    <hyperlink ref="C3:F3" location="'Instructions Tab'!A91" display="Step 3: See instructions tab for instructions" xr:uid="{D5E17311-9877-4062-AC33-EC1F7791B9D6}"/>
    <hyperlink ref="J41" location="'New! On-Behalf Revenue'!Print_Area" display="&amp; New! On-behalf tab" xr:uid="{22F32294-2BC2-4F98-8C05-5AD89A9EE2D7}"/>
  </hyperlinks>
  <pageMargins left="0.25" right="0.25" top="0.75" bottom="0.75" header="0.3" footer="0.3"/>
  <pageSetup scale="65"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pageSetUpPr fitToPage="1"/>
  </sheetPr>
  <dimension ref="A1:O63"/>
  <sheetViews>
    <sheetView zoomScaleNormal="100" workbookViewId="0">
      <selection activeCell="G1" sqref="G1:I1"/>
    </sheetView>
  </sheetViews>
  <sheetFormatPr baseColWidth="10" defaultColWidth="8.83203125" defaultRowHeight="13" x14ac:dyDescent="0.15"/>
  <cols>
    <col min="1" max="1" width="9.1640625" customWidth="1"/>
    <col min="2" max="2" width="22.83203125" customWidth="1"/>
    <col min="3" max="3" width="13" customWidth="1"/>
    <col min="4" max="4" width="6.5" customWidth="1"/>
    <col min="5" max="5" width="11.1640625" customWidth="1"/>
    <col min="6" max="14" width="10.6640625" customWidth="1"/>
    <col min="15" max="15" width="11.33203125" customWidth="1"/>
  </cols>
  <sheetData>
    <row r="1" spans="1:14" ht="16" x14ac:dyDescent="0.2">
      <c r="A1" s="85"/>
      <c r="B1" s="129" t="s">
        <v>497</v>
      </c>
      <c r="C1" s="130">
        <f>'PERS-Sample-JV-Tab'!D6</f>
        <v>0</v>
      </c>
      <c r="D1" s="130"/>
      <c r="E1" s="131"/>
      <c r="F1" s="132"/>
      <c r="G1" s="792" t="str">
        <f>'PERS-Sample-JV-Tab'!D7</f>
        <v>June 30, 20XX</v>
      </c>
      <c r="H1" s="792"/>
      <c r="I1" s="792"/>
    </row>
    <row r="2" spans="1:14" ht="16" x14ac:dyDescent="0.2">
      <c r="A2" s="127" t="s">
        <v>558</v>
      </c>
      <c r="B2" s="1"/>
      <c r="C2" s="812"/>
      <c r="D2" s="812"/>
    </row>
    <row r="3" spans="1:14" ht="47.25" customHeight="1" x14ac:dyDescent="0.15">
      <c r="A3" s="814" t="s">
        <v>559</v>
      </c>
      <c r="B3" s="814"/>
      <c r="C3" s="814"/>
      <c r="D3" s="814"/>
      <c r="E3" s="814"/>
      <c r="F3" s="814"/>
      <c r="G3" s="814"/>
      <c r="H3" s="814"/>
      <c r="I3" s="814"/>
      <c r="J3" s="814"/>
      <c r="K3" s="814"/>
      <c r="L3" s="814"/>
      <c r="M3" s="814"/>
      <c r="N3" s="814"/>
    </row>
    <row r="4" spans="1:14" ht="36" customHeight="1" x14ac:dyDescent="0.15">
      <c r="A4" s="814" t="s">
        <v>560</v>
      </c>
      <c r="B4" s="814"/>
      <c r="C4" s="814"/>
      <c r="D4" s="814"/>
      <c r="E4" s="814"/>
      <c r="F4" s="814"/>
      <c r="G4" s="814"/>
      <c r="H4" s="814"/>
      <c r="I4" s="814"/>
      <c r="J4" s="814"/>
      <c r="K4" s="814"/>
      <c r="L4" s="814"/>
      <c r="M4" s="814"/>
      <c r="N4" s="814"/>
    </row>
    <row r="5" spans="1:14" ht="51" customHeight="1" x14ac:dyDescent="0.15">
      <c r="A5" s="833" t="s">
        <v>561</v>
      </c>
      <c r="B5" s="833"/>
      <c r="C5" s="833"/>
      <c r="D5" s="833"/>
      <c r="E5" s="833"/>
      <c r="F5" s="833"/>
      <c r="G5" s="833"/>
      <c r="H5" s="833"/>
      <c r="I5" s="833"/>
      <c r="J5" s="833"/>
      <c r="K5" s="833"/>
      <c r="L5" s="833"/>
      <c r="M5" s="833"/>
      <c r="N5" s="833"/>
    </row>
    <row r="6" spans="1:14" x14ac:dyDescent="0.15">
      <c r="A6" s="1"/>
      <c r="B6" s="1"/>
      <c r="C6" s="20"/>
      <c r="D6" s="20"/>
    </row>
    <row r="7" spans="1:14" ht="13.5" customHeight="1" x14ac:dyDescent="0.2">
      <c r="A7" s="127" t="s">
        <v>507</v>
      </c>
      <c r="B7" s="128"/>
      <c r="C7" s="812"/>
      <c r="D7" s="812"/>
    </row>
    <row r="8" spans="1:14" ht="21.75" customHeight="1" x14ac:dyDescent="0.15">
      <c r="A8" s="223" t="s">
        <v>562</v>
      </c>
      <c r="B8" s="223"/>
      <c r="C8" s="223"/>
      <c r="D8" s="223"/>
      <c r="E8" s="223"/>
      <c r="F8" s="224"/>
      <c r="G8" s="224"/>
      <c r="H8" s="224"/>
      <c r="I8" s="224"/>
      <c r="J8" s="224"/>
    </row>
    <row r="9" spans="1:14" ht="91.5" customHeight="1" x14ac:dyDescent="0.15">
      <c r="A9" s="214"/>
      <c r="B9" s="226" t="s">
        <v>563</v>
      </c>
      <c r="C9" s="227" t="s">
        <v>564</v>
      </c>
      <c r="D9" s="20"/>
      <c r="E9" s="213" t="s">
        <v>565</v>
      </c>
      <c r="H9" s="24"/>
      <c r="I9" s="24"/>
      <c r="J9" s="24"/>
      <c r="K9" s="24"/>
      <c r="L9" s="24"/>
    </row>
    <row r="10" spans="1:14" ht="14" x14ac:dyDescent="0.15">
      <c r="A10" s="215" t="s">
        <v>566</v>
      </c>
      <c r="B10" s="216" t="s">
        <v>567</v>
      </c>
      <c r="C10" s="569"/>
      <c r="D10" s="570"/>
      <c r="E10" s="571" t="e">
        <f>C10/C19</f>
        <v>#DIV/0!</v>
      </c>
      <c r="F10" s="1"/>
    </row>
    <row r="11" spans="1:14" x14ac:dyDescent="0.15">
      <c r="A11" s="572"/>
      <c r="B11" s="572"/>
      <c r="C11" s="573"/>
      <c r="D11" s="540"/>
      <c r="E11" s="574"/>
      <c r="F11" s="1"/>
    </row>
    <row r="12" spans="1:14" ht="14" x14ac:dyDescent="0.15">
      <c r="A12" s="795" t="s">
        <v>568</v>
      </c>
      <c r="B12" s="796"/>
      <c r="C12" s="34"/>
      <c r="D12" s="21"/>
      <c r="E12" s="33"/>
      <c r="F12" s="1"/>
    </row>
    <row r="13" spans="1:14" x14ac:dyDescent="0.15">
      <c r="A13" s="401">
        <v>5210</v>
      </c>
      <c r="B13" s="400" t="s">
        <v>569</v>
      </c>
      <c r="C13" s="414"/>
      <c r="D13" s="21"/>
      <c r="E13" s="571" t="e">
        <f>C13/C19</f>
        <v>#DIV/0!</v>
      </c>
      <c r="F13" s="1"/>
    </row>
    <row r="14" spans="1:14" x14ac:dyDescent="0.15">
      <c r="A14" s="401">
        <v>5310</v>
      </c>
      <c r="B14" s="400" t="s">
        <v>570</v>
      </c>
      <c r="C14" s="414"/>
      <c r="D14" s="21"/>
      <c r="E14" s="571" t="e">
        <f>C14/C19</f>
        <v>#DIV/0!</v>
      </c>
      <c r="F14" s="1"/>
    </row>
    <row r="15" spans="1:14" x14ac:dyDescent="0.15">
      <c r="A15" s="401">
        <v>5410</v>
      </c>
      <c r="B15" s="400" t="s">
        <v>571</v>
      </c>
      <c r="C15" s="414"/>
      <c r="D15" s="21"/>
      <c r="E15" s="571" t="e">
        <f>C15/C19</f>
        <v>#DIV/0!</v>
      </c>
      <c r="F15" s="1"/>
    </row>
    <row r="16" spans="1:14" x14ac:dyDescent="0.15">
      <c r="A16" s="401" t="s">
        <v>350</v>
      </c>
      <c r="B16" s="400"/>
      <c r="C16" s="414"/>
      <c r="D16" s="21"/>
      <c r="E16" s="575" t="e">
        <f>C16/C19</f>
        <v>#DIV/0!</v>
      </c>
    </row>
    <row r="17" spans="1:15" x14ac:dyDescent="0.15">
      <c r="A17" s="576" t="s">
        <v>350</v>
      </c>
      <c r="B17" s="400"/>
      <c r="C17" s="414"/>
      <c r="D17" s="20"/>
      <c r="E17" s="571" t="e">
        <f>C17/C19</f>
        <v>#DIV/0!</v>
      </c>
      <c r="F17" s="1"/>
    </row>
    <row r="18" spans="1:15" x14ac:dyDescent="0.15">
      <c r="A18" s="401" t="s">
        <v>350</v>
      </c>
      <c r="B18" s="413"/>
      <c r="C18" s="414"/>
      <c r="D18" s="20"/>
      <c r="E18" s="571" t="e">
        <f>C18/C19</f>
        <v>#DIV/0!</v>
      </c>
      <c r="F18" s="1"/>
    </row>
    <row r="19" spans="1:15" ht="23.25" customHeight="1" x14ac:dyDescent="0.15">
      <c r="A19" s="822" t="s">
        <v>572</v>
      </c>
      <c r="B19" s="823"/>
      <c r="C19" s="217">
        <f>C17+C16+C15+C14+C13+C10+C18</f>
        <v>0</v>
      </c>
      <c r="D19" s="20"/>
      <c r="E19" s="218" t="e">
        <f>SUM(E10:E18)</f>
        <v>#DIV/0!</v>
      </c>
    </row>
    <row r="20" spans="1:15" x14ac:dyDescent="0.15">
      <c r="A20" s="1"/>
      <c r="B20" s="2"/>
      <c r="C20" s="20"/>
      <c r="D20" s="20"/>
      <c r="H20" s="23"/>
      <c r="I20" s="23"/>
      <c r="J20" s="23"/>
      <c r="K20" s="22"/>
    </row>
    <row r="21" spans="1:15" ht="42" customHeight="1" x14ac:dyDescent="0.15">
      <c r="A21" s="225" t="s">
        <v>573</v>
      </c>
      <c r="B21" s="821" t="s">
        <v>574</v>
      </c>
      <c r="C21" s="821"/>
      <c r="D21" s="821"/>
      <c r="E21" s="821"/>
      <c r="F21" s="821"/>
      <c r="G21" s="821"/>
      <c r="H21" s="821"/>
      <c r="I21" s="821"/>
      <c r="J21" s="821"/>
      <c r="K21" s="821"/>
      <c r="L21" s="821"/>
      <c r="M21" s="821"/>
      <c r="N21" s="821"/>
    </row>
    <row r="22" spans="1:15" ht="15" customHeight="1" x14ac:dyDescent="0.15">
      <c r="A22" s="824" t="s">
        <v>575</v>
      </c>
      <c r="B22" s="827" t="s">
        <v>576</v>
      </c>
      <c r="C22" s="828"/>
      <c r="D22" s="828"/>
      <c r="E22" s="828"/>
      <c r="F22" s="828"/>
      <c r="G22" s="828"/>
      <c r="H22" s="828"/>
      <c r="I22" s="828"/>
      <c r="J22" s="828"/>
      <c r="K22" s="828"/>
      <c r="L22" s="828"/>
      <c r="M22" s="828"/>
      <c r="N22" s="829"/>
    </row>
    <row r="23" spans="1:15" ht="38.25" customHeight="1" x14ac:dyDescent="0.15">
      <c r="A23" s="825"/>
      <c r="B23" s="815" t="s">
        <v>577</v>
      </c>
      <c r="C23" s="816"/>
      <c r="D23" s="817"/>
      <c r="E23" s="219" t="s">
        <v>578</v>
      </c>
      <c r="F23" s="219" t="s">
        <v>579</v>
      </c>
      <c r="G23" s="219" t="s">
        <v>580</v>
      </c>
      <c r="H23" s="219" t="s">
        <v>581</v>
      </c>
      <c r="I23" s="219" t="s">
        <v>582</v>
      </c>
      <c r="J23" s="219" t="s">
        <v>583</v>
      </c>
      <c r="K23" s="219" t="s">
        <v>584</v>
      </c>
      <c r="L23" s="219" t="s">
        <v>585</v>
      </c>
      <c r="M23" s="219" t="s">
        <v>586</v>
      </c>
      <c r="N23" s="5"/>
      <c r="O23" s="220" t="s">
        <v>587</v>
      </c>
    </row>
    <row r="24" spans="1:15" x14ac:dyDescent="0.15">
      <c r="A24" s="825"/>
      <c r="B24" s="818"/>
      <c r="C24" s="819"/>
      <c r="D24" s="820"/>
      <c r="E24" s="162">
        <v>41</v>
      </c>
      <c r="F24" s="162">
        <v>42</v>
      </c>
      <c r="G24" s="421">
        <v>43</v>
      </c>
      <c r="H24" s="162">
        <v>44</v>
      </c>
      <c r="I24" s="162">
        <v>45</v>
      </c>
      <c r="J24" s="421">
        <v>46</v>
      </c>
      <c r="K24" s="162">
        <v>47</v>
      </c>
      <c r="L24" s="162">
        <v>48</v>
      </c>
      <c r="M24" s="421">
        <v>51</v>
      </c>
      <c r="N24" s="56" t="s">
        <v>473</v>
      </c>
      <c r="O24" s="221" t="s">
        <v>93</v>
      </c>
    </row>
    <row r="25" spans="1:15" ht="39" customHeight="1" x14ac:dyDescent="0.15">
      <c r="A25" s="825"/>
      <c r="B25" s="830" t="s">
        <v>588</v>
      </c>
      <c r="C25" s="831"/>
      <c r="D25" s="832"/>
      <c r="E25" s="228"/>
      <c r="F25" s="228"/>
      <c r="G25" s="388"/>
      <c r="H25" s="228"/>
      <c r="I25" s="228"/>
      <c r="J25" s="388"/>
      <c r="K25" s="228"/>
      <c r="L25" s="228"/>
      <c r="M25" s="388"/>
      <c r="N25" s="577">
        <f>SUM(E25:M25)</f>
        <v>0</v>
      </c>
      <c r="O25" s="222">
        <f>N25-C10</f>
        <v>0</v>
      </c>
    </row>
    <row r="26" spans="1:15" ht="15.75" customHeight="1" x14ac:dyDescent="0.15">
      <c r="A26" s="826"/>
      <c r="B26" s="233" t="s">
        <v>589</v>
      </c>
      <c r="C26" s="77">
        <f>C10</f>
        <v>0</v>
      </c>
      <c r="D26" s="70"/>
      <c r="E26" s="78" t="e">
        <f>E25/C26</f>
        <v>#DIV/0!</v>
      </c>
      <c r="F26" s="79" t="e">
        <f>F25/C26</f>
        <v>#DIV/0!</v>
      </c>
      <c r="G26" s="578" t="e">
        <f>G25/C26</f>
        <v>#DIV/0!</v>
      </c>
      <c r="H26" s="79" t="e">
        <f>H25/C26</f>
        <v>#DIV/0!</v>
      </c>
      <c r="I26" s="79" t="e">
        <f>I25/C26</f>
        <v>#DIV/0!</v>
      </c>
      <c r="J26" s="578" t="e">
        <f>J25/C26</f>
        <v>#DIV/0!</v>
      </c>
      <c r="K26" s="79" t="e">
        <f>K25/C26</f>
        <v>#DIV/0!</v>
      </c>
      <c r="L26" s="79" t="e">
        <f>L25/C26</f>
        <v>#DIV/0!</v>
      </c>
      <c r="M26" s="578" t="e">
        <f>M25/C26</f>
        <v>#DIV/0!</v>
      </c>
      <c r="N26" s="579" t="e">
        <f>SUM(E26:M26)</f>
        <v>#DIV/0!</v>
      </c>
    </row>
    <row r="27" spans="1:15" ht="38.25" customHeight="1" x14ac:dyDescent="0.15">
      <c r="A27" s="225" t="s">
        <v>590</v>
      </c>
      <c r="B27" s="813" t="s">
        <v>591</v>
      </c>
      <c r="C27" s="813"/>
      <c r="D27" s="813"/>
      <c r="E27" s="813"/>
      <c r="F27" s="813"/>
      <c r="G27" s="813"/>
      <c r="H27" s="813"/>
      <c r="I27" s="813"/>
      <c r="J27" s="813"/>
      <c r="K27" s="813"/>
      <c r="L27" s="813"/>
      <c r="M27" s="813"/>
      <c r="N27" s="813"/>
    </row>
    <row r="28" spans="1:15" ht="16" x14ac:dyDescent="0.2">
      <c r="A28" s="802" t="s">
        <v>592</v>
      </c>
      <c r="B28" s="807" t="s">
        <v>593</v>
      </c>
      <c r="C28" s="810" t="s">
        <v>594</v>
      </c>
      <c r="D28" s="811"/>
      <c r="E28" s="162">
        <v>41</v>
      </c>
      <c r="F28" s="162">
        <v>42</v>
      </c>
      <c r="G28" s="421">
        <v>43</v>
      </c>
      <c r="H28" s="162">
        <v>44</v>
      </c>
      <c r="I28" s="162">
        <v>45</v>
      </c>
      <c r="J28" s="421">
        <v>46</v>
      </c>
      <c r="K28" s="162">
        <v>47</v>
      </c>
      <c r="L28" s="162">
        <v>48</v>
      </c>
      <c r="M28" s="421">
        <v>51</v>
      </c>
      <c r="N28" s="76" t="s">
        <v>473</v>
      </c>
    </row>
    <row r="29" spans="1:15" ht="12.75" customHeight="1" x14ac:dyDescent="0.15">
      <c r="A29" s="803"/>
      <c r="B29" s="808"/>
      <c r="C29" s="797" t="s">
        <v>519</v>
      </c>
      <c r="D29" s="798"/>
      <c r="E29" s="229"/>
      <c r="F29" s="229">
        <v>1</v>
      </c>
      <c r="G29" s="229"/>
      <c r="H29" s="229"/>
      <c r="I29" s="229"/>
      <c r="J29" s="229"/>
      <c r="K29" s="230"/>
      <c r="L29" s="229"/>
      <c r="M29" s="230"/>
      <c r="N29" s="577">
        <f>SUM(E29:M29)</f>
        <v>1</v>
      </c>
    </row>
    <row r="30" spans="1:15" x14ac:dyDescent="0.15">
      <c r="A30" s="803"/>
      <c r="B30" s="808"/>
      <c r="C30" s="797" t="s">
        <v>532</v>
      </c>
      <c r="D30" s="798"/>
      <c r="E30" s="229"/>
      <c r="F30" s="229">
        <v>1</v>
      </c>
      <c r="G30" s="229"/>
      <c r="H30" s="229"/>
      <c r="I30" s="229"/>
      <c r="J30" s="229"/>
      <c r="K30" s="230"/>
      <c r="L30" s="229"/>
      <c r="M30" s="230"/>
      <c r="N30" s="577">
        <f>SUM(E30:M30)</f>
        <v>1</v>
      </c>
    </row>
    <row r="31" spans="1:15" x14ac:dyDescent="0.15">
      <c r="A31" s="803"/>
      <c r="B31" s="808"/>
      <c r="C31" s="797" t="s">
        <v>536</v>
      </c>
      <c r="D31" s="798"/>
      <c r="E31" s="229"/>
      <c r="F31" s="229">
        <v>1</v>
      </c>
      <c r="G31" s="229"/>
      <c r="H31" s="229"/>
      <c r="I31" s="229"/>
      <c r="J31" s="229"/>
      <c r="K31" s="230"/>
      <c r="L31" s="229"/>
      <c r="M31" s="230"/>
      <c r="N31" s="577">
        <f>SUM(E31:M31)</f>
        <v>1</v>
      </c>
    </row>
    <row r="32" spans="1:15" ht="15.75" customHeight="1" x14ac:dyDescent="0.15">
      <c r="A32" s="804"/>
      <c r="B32" s="809"/>
      <c r="C32" s="799" t="s">
        <v>595</v>
      </c>
      <c r="D32" s="800"/>
      <c r="E32" s="231">
        <v>1</v>
      </c>
      <c r="F32" s="231"/>
      <c r="G32" s="231"/>
      <c r="H32" s="231"/>
      <c r="I32" s="231"/>
      <c r="J32" s="231"/>
      <c r="K32" s="232"/>
      <c r="L32" s="231"/>
      <c r="M32" s="232"/>
      <c r="N32" s="577">
        <f>SUM(E32:M32)</f>
        <v>1</v>
      </c>
    </row>
    <row r="33" spans="1:14" x14ac:dyDescent="0.15">
      <c r="B33" s="1"/>
      <c r="C33" s="1"/>
      <c r="E33" s="26"/>
    </row>
    <row r="34" spans="1:14" x14ac:dyDescent="0.15">
      <c r="B34" s="1"/>
      <c r="C34" s="1"/>
    </row>
    <row r="35" spans="1:14" x14ac:dyDescent="0.15">
      <c r="B35" s="1"/>
      <c r="C35" s="1"/>
    </row>
    <row r="36" spans="1:14" x14ac:dyDescent="0.15">
      <c r="A36" s="805"/>
      <c r="B36" s="659"/>
      <c r="C36" s="659"/>
      <c r="D36" s="659"/>
      <c r="E36" s="659"/>
      <c r="F36" s="659"/>
      <c r="G36" s="659"/>
      <c r="H36" s="659"/>
      <c r="I36" s="659"/>
      <c r="J36" s="659"/>
      <c r="K36" s="659"/>
      <c r="L36" s="659"/>
      <c r="M36" s="659"/>
    </row>
    <row r="37" spans="1:14" x14ac:dyDescent="0.15">
      <c r="A37" s="806"/>
      <c r="B37" s="1"/>
      <c r="C37" s="2"/>
      <c r="E37" s="2"/>
      <c r="F37" s="2"/>
      <c r="G37" s="2"/>
      <c r="H37" s="2"/>
      <c r="I37" s="2"/>
      <c r="J37" s="2"/>
      <c r="K37" s="2"/>
      <c r="L37" s="2"/>
      <c r="M37" s="2"/>
      <c r="N37" s="19"/>
    </row>
    <row r="38" spans="1:14" x14ac:dyDescent="0.15">
      <c r="A38" s="806"/>
      <c r="B38" s="19"/>
      <c r="C38" s="361"/>
      <c r="E38" s="362"/>
      <c r="F38" s="362"/>
      <c r="G38" s="362"/>
      <c r="H38" s="362"/>
      <c r="I38" s="362"/>
      <c r="J38" s="362"/>
      <c r="K38" s="362"/>
      <c r="L38" s="362"/>
      <c r="M38" s="362"/>
      <c r="N38" s="363"/>
    </row>
    <row r="39" spans="1:14" x14ac:dyDescent="0.15">
      <c r="B39" s="1"/>
      <c r="C39" s="1"/>
      <c r="E39" s="23"/>
      <c r="F39" s="23"/>
    </row>
    <row r="40" spans="1:14" x14ac:dyDescent="0.15">
      <c r="A40" s="1"/>
      <c r="C40" s="54"/>
    </row>
    <row r="41" spans="1:14" x14ac:dyDescent="0.15">
      <c r="A41" s="125"/>
      <c r="B41" s="125"/>
      <c r="C41" s="126"/>
      <c r="D41" s="125"/>
      <c r="E41" s="125"/>
      <c r="F41" s="125"/>
      <c r="G41" s="125"/>
      <c r="H41" s="125"/>
      <c r="I41" s="125"/>
      <c r="J41" s="125"/>
      <c r="K41" s="125"/>
      <c r="L41" s="125"/>
      <c r="M41" s="125"/>
      <c r="N41" s="125"/>
    </row>
    <row r="42" spans="1:14" ht="7.5" customHeight="1" x14ac:dyDescent="0.15">
      <c r="A42" s="125"/>
      <c r="B42" s="125"/>
      <c r="C42" s="126"/>
      <c r="D42" s="125"/>
      <c r="E42" s="125"/>
      <c r="F42" s="125"/>
      <c r="G42" s="125"/>
      <c r="H42" s="125"/>
      <c r="I42" s="125"/>
      <c r="J42" s="125"/>
      <c r="K42" s="125"/>
      <c r="L42" s="125"/>
      <c r="M42" s="125"/>
      <c r="N42" s="125"/>
    </row>
    <row r="44" spans="1:14" ht="16" x14ac:dyDescent="0.2">
      <c r="A44" s="801"/>
      <c r="B44" s="801"/>
      <c r="C44" s="801"/>
      <c r="D44" s="801"/>
      <c r="E44" s="801"/>
      <c r="F44" s="801"/>
    </row>
    <row r="45" spans="1:14" ht="33" customHeight="1" x14ac:dyDescent="0.2">
      <c r="A45" s="793"/>
      <c r="B45" s="793"/>
      <c r="C45" s="793"/>
      <c r="D45" s="793"/>
      <c r="E45" s="793"/>
      <c r="F45" s="793"/>
    </row>
    <row r="46" spans="1:14" ht="16" x14ac:dyDescent="0.15">
      <c r="A46" s="358"/>
      <c r="B46" s="358"/>
      <c r="C46" s="358"/>
      <c r="D46" s="794"/>
      <c r="E46" s="794"/>
      <c r="F46" s="794"/>
      <c r="G46" s="794"/>
    </row>
    <row r="47" spans="1:14" ht="16" x14ac:dyDescent="0.15">
      <c r="A47" s="359"/>
      <c r="B47" s="359"/>
      <c r="C47" s="359"/>
      <c r="D47" s="359"/>
      <c r="E47" s="359"/>
      <c r="F47" s="359"/>
      <c r="G47" s="359"/>
    </row>
    <row r="48" spans="1:14" x14ac:dyDescent="0.15">
      <c r="A48" s="3"/>
      <c r="B48" s="3"/>
      <c r="C48" s="3"/>
      <c r="D48" s="3"/>
      <c r="E48" s="3"/>
      <c r="F48" s="3"/>
      <c r="G48" s="3"/>
    </row>
    <row r="49" spans="1:7" x14ac:dyDescent="0.15">
      <c r="A49" s="1"/>
      <c r="B49" s="1"/>
    </row>
    <row r="50" spans="1:7" x14ac:dyDescent="0.15">
      <c r="A50" s="1"/>
      <c r="B50" s="1"/>
    </row>
    <row r="51" spans="1:7" x14ac:dyDescent="0.15">
      <c r="A51" s="355"/>
      <c r="B51" s="355"/>
      <c r="C51" s="355"/>
      <c r="D51" s="355"/>
      <c r="E51" s="355"/>
      <c r="F51" s="360"/>
      <c r="G51" s="360"/>
    </row>
    <row r="52" spans="1:7" x14ac:dyDescent="0.15">
      <c r="A52" s="355"/>
      <c r="B52" s="355"/>
      <c r="C52" s="355"/>
      <c r="D52" s="355"/>
      <c r="E52" s="355"/>
      <c r="F52" s="360"/>
      <c r="G52" s="360"/>
    </row>
    <row r="53" spans="1:7" x14ac:dyDescent="0.15">
      <c r="A53" s="355"/>
      <c r="B53" s="355"/>
      <c r="C53" s="355"/>
      <c r="D53" s="355"/>
      <c r="E53" s="355"/>
      <c r="F53" s="355"/>
      <c r="G53" s="355"/>
    </row>
    <row r="54" spans="1:7" x14ac:dyDescent="0.15">
      <c r="F54" s="355"/>
      <c r="G54" s="355"/>
    </row>
    <row r="55" spans="1:7" x14ac:dyDescent="0.15">
      <c r="A55" s="1"/>
      <c r="B55" s="1"/>
      <c r="C55" s="1"/>
      <c r="D55" s="1"/>
      <c r="E55" s="1"/>
      <c r="F55" s="3"/>
      <c r="G55" s="3"/>
    </row>
    <row r="56" spans="1:7" x14ac:dyDescent="0.15">
      <c r="A56" s="355"/>
      <c r="B56" s="355"/>
      <c r="C56" s="355"/>
      <c r="D56" s="355"/>
      <c r="E56" s="355"/>
      <c r="F56" s="355"/>
      <c r="G56" s="355"/>
    </row>
    <row r="57" spans="1:7" x14ac:dyDescent="0.15">
      <c r="A57" s="356"/>
      <c r="B57" s="356"/>
      <c r="C57" s="356"/>
      <c r="D57" s="356"/>
      <c r="E57" s="356"/>
      <c r="F57" s="356"/>
      <c r="G57" s="356"/>
    </row>
    <row r="58" spans="1:7" x14ac:dyDescent="0.15">
      <c r="A58" s="357"/>
      <c r="B58" s="357"/>
      <c r="C58" s="357"/>
      <c r="D58" s="357"/>
      <c r="E58" s="357"/>
      <c r="F58" s="357"/>
      <c r="G58" s="357"/>
    </row>
    <row r="61" spans="1:7" x14ac:dyDescent="0.15">
      <c r="A61" s="3"/>
      <c r="C61" s="26"/>
    </row>
    <row r="62" spans="1:7" x14ac:dyDescent="0.15">
      <c r="A62" s="3"/>
    </row>
    <row r="63" spans="1:7" x14ac:dyDescent="0.15">
      <c r="A63" s="3"/>
      <c r="C63" s="26"/>
    </row>
  </sheetData>
  <sheetProtection algorithmName="SHA-512" hashValue="dY6GhErbnRR0nYSpjJ1OhUuuX2M1+aOgg/pdr4y2/Ghyv9ifW8HPnEW8ajD6jGtOOYnMwIlFbdtezKYlXreUDg==" saltValue="w1pz/CAioBtJ/ryLP4k5Pg==" spinCount="100000" sheet="1" formatColumns="0" formatRows="0"/>
  <mergeCells count="28">
    <mergeCell ref="B27:N27"/>
    <mergeCell ref="A3:N3"/>
    <mergeCell ref="A4:N4"/>
    <mergeCell ref="B23:D23"/>
    <mergeCell ref="B24:D24"/>
    <mergeCell ref="B21:N21"/>
    <mergeCell ref="A19:B19"/>
    <mergeCell ref="C7:D7"/>
    <mergeCell ref="A22:A26"/>
    <mergeCell ref="B22:N22"/>
    <mergeCell ref="B25:D25"/>
    <mergeCell ref="A5:N5"/>
    <mergeCell ref="G1:I1"/>
    <mergeCell ref="A45:F45"/>
    <mergeCell ref="F46:G46"/>
    <mergeCell ref="D46:E46"/>
    <mergeCell ref="A12:B12"/>
    <mergeCell ref="B36:M36"/>
    <mergeCell ref="C29:D29"/>
    <mergeCell ref="C30:D30"/>
    <mergeCell ref="C31:D31"/>
    <mergeCell ref="C32:D32"/>
    <mergeCell ref="A44:F44"/>
    <mergeCell ref="A28:A32"/>
    <mergeCell ref="A36:A38"/>
    <mergeCell ref="B28:B32"/>
    <mergeCell ref="C28:D28"/>
    <mergeCell ref="C2:D2"/>
  </mergeCells>
  <pageMargins left="0.25" right="0.25" top="0.38" bottom="0.19"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P64"/>
  <sheetViews>
    <sheetView workbookViewId="0">
      <pane xSplit="1" ySplit="4" topLeftCell="B5" activePane="bottomRight" state="frozen"/>
      <selection pane="topRight" activeCell="B1" sqref="B1"/>
      <selection pane="bottomLeft" activeCell="A5" sqref="A5"/>
      <selection pane="bottomRight" activeCell="G22" sqref="G22:G23"/>
    </sheetView>
  </sheetViews>
  <sheetFormatPr baseColWidth="10" defaultColWidth="8.83203125" defaultRowHeight="13" x14ac:dyDescent="0.15"/>
  <cols>
    <col min="1" max="1" width="30.5" customWidth="1"/>
    <col min="2" max="2" width="19.1640625" customWidth="1"/>
    <col min="3" max="3" width="16.6640625" customWidth="1"/>
    <col min="4" max="4" width="16.5" customWidth="1"/>
    <col min="5" max="5" width="15.5" customWidth="1"/>
    <col min="6" max="6" width="15" customWidth="1"/>
    <col min="7" max="7" width="15.83203125" customWidth="1"/>
    <col min="8" max="8" width="2.6640625" customWidth="1"/>
    <col min="9" max="9" width="15.6640625" customWidth="1"/>
    <col min="10" max="15" width="14.6640625" customWidth="1"/>
    <col min="16" max="16" width="17.5" customWidth="1"/>
  </cols>
  <sheetData>
    <row r="1" spans="1:14" ht="20" x14ac:dyDescent="0.2">
      <c r="A1" s="850"/>
      <c r="B1" s="859" t="s">
        <v>596</v>
      </c>
      <c r="C1" s="860"/>
      <c r="D1" s="861"/>
      <c r="E1" s="841" t="s">
        <v>597</v>
      </c>
      <c r="F1" s="842"/>
      <c r="G1" s="843"/>
      <c r="I1" s="841" t="s">
        <v>597</v>
      </c>
      <c r="J1" s="842"/>
      <c r="K1" s="842"/>
      <c r="L1" s="842"/>
      <c r="M1" s="842"/>
      <c r="N1" s="843"/>
    </row>
    <row r="2" spans="1:14" ht="18" customHeight="1" x14ac:dyDescent="0.2">
      <c r="A2" s="851"/>
      <c r="B2" s="862" t="s">
        <v>598</v>
      </c>
      <c r="C2" s="863"/>
      <c r="D2" s="864"/>
      <c r="E2" s="810" t="s">
        <v>599</v>
      </c>
      <c r="F2" s="834"/>
      <c r="G2" s="811"/>
      <c r="I2" s="810" t="s">
        <v>600</v>
      </c>
      <c r="J2" s="834"/>
      <c r="K2" s="834"/>
      <c r="L2" s="834"/>
      <c r="M2" s="834"/>
      <c r="N2" s="811"/>
    </row>
    <row r="3" spans="1:14" ht="73.5" customHeight="1" x14ac:dyDescent="0.2">
      <c r="A3" s="852"/>
      <c r="B3" s="865" t="s">
        <v>601</v>
      </c>
      <c r="C3" s="866"/>
      <c r="D3" s="867"/>
      <c r="E3" s="868" t="s">
        <v>602</v>
      </c>
      <c r="F3" s="869"/>
      <c r="G3" s="870"/>
      <c r="I3" s="844" t="s">
        <v>603</v>
      </c>
      <c r="J3" s="845"/>
      <c r="K3" s="845"/>
      <c r="L3" s="845"/>
      <c r="M3" s="845"/>
      <c r="N3" s="846"/>
    </row>
    <row r="4" spans="1:14" ht="34" x14ac:dyDescent="0.15">
      <c r="A4" s="304"/>
      <c r="B4" s="330" t="s">
        <v>140</v>
      </c>
      <c r="C4" s="330" t="s">
        <v>141</v>
      </c>
      <c r="D4" s="134" t="s">
        <v>142</v>
      </c>
      <c r="E4" s="330" t="s">
        <v>140</v>
      </c>
      <c r="F4" s="330" t="s">
        <v>141</v>
      </c>
      <c r="G4" s="134" t="s">
        <v>142</v>
      </c>
      <c r="I4" s="330" t="s">
        <v>140</v>
      </c>
      <c r="J4" s="330" t="s">
        <v>141</v>
      </c>
      <c r="K4" s="134" t="s">
        <v>142</v>
      </c>
      <c r="L4" s="391" t="s">
        <v>604</v>
      </c>
      <c r="M4" s="391" t="s">
        <v>151</v>
      </c>
      <c r="N4" s="134" t="s">
        <v>93</v>
      </c>
    </row>
    <row r="5" spans="1:14" ht="14" thickBot="1" x14ac:dyDescent="0.2">
      <c r="A5" s="170" t="s">
        <v>174</v>
      </c>
      <c r="B5" s="324"/>
      <c r="C5" s="324"/>
      <c r="D5" s="325"/>
      <c r="E5" s="239" t="e">
        <f>J34</f>
        <v>#DIV/0!</v>
      </c>
      <c r="F5" s="235" t="e">
        <f>J39</f>
        <v>#DIV/0!</v>
      </c>
      <c r="G5" s="235" t="e">
        <f>J44</f>
        <v>#DIV/0!</v>
      </c>
      <c r="I5" s="239" t="e">
        <f>E5-B5</f>
        <v>#DIV/0!</v>
      </c>
      <c r="J5" s="239" t="e">
        <f>F5-C5</f>
        <v>#DIV/0!</v>
      </c>
      <c r="K5" s="239" t="e">
        <f>G5-D5</f>
        <v>#DIV/0!</v>
      </c>
      <c r="L5" s="393" t="e">
        <f>J48</f>
        <v>#DIV/0!</v>
      </c>
      <c r="M5" s="393" t="e">
        <f>-J5+I5+K5+L5</f>
        <v>#DIV/0!</v>
      </c>
      <c r="N5" s="239" t="e">
        <f>J5+M5-I5-L5-K5</f>
        <v>#DIV/0!</v>
      </c>
    </row>
    <row r="6" spans="1:14" x14ac:dyDescent="0.15">
      <c r="A6" s="19"/>
      <c r="B6" s="309"/>
      <c r="C6" s="26"/>
      <c r="D6" s="310" t="s">
        <v>605</v>
      </c>
      <c r="L6" s="122"/>
      <c r="M6" s="122"/>
    </row>
    <row r="7" spans="1:14" x14ac:dyDescent="0.15">
      <c r="A7" s="76" t="s">
        <v>568</v>
      </c>
      <c r="B7" s="311"/>
      <c r="C7" s="26"/>
      <c r="D7" s="35"/>
      <c r="L7" s="122"/>
      <c r="M7" s="122"/>
    </row>
    <row r="8" spans="1:14" x14ac:dyDescent="0.15">
      <c r="A8" s="170">
        <f>'Payroll Allocation-Input Tab'!A13</f>
        <v>5210</v>
      </c>
      <c r="B8" s="326"/>
      <c r="C8" s="326"/>
      <c r="D8" s="112"/>
      <c r="E8" s="235" t="e">
        <f>K34</f>
        <v>#DIV/0!</v>
      </c>
      <c r="F8" s="235" t="e">
        <f>K39</f>
        <v>#DIV/0!</v>
      </c>
      <c r="G8" s="235" t="e">
        <f>K44</f>
        <v>#DIV/0!</v>
      </c>
      <c r="I8" s="235" t="e">
        <f t="shared" ref="I8:K13" si="0">E8-B8</f>
        <v>#DIV/0!</v>
      </c>
      <c r="J8" s="235" t="e">
        <f t="shared" si="0"/>
        <v>#DIV/0!</v>
      </c>
      <c r="K8" s="235" t="e">
        <f t="shared" si="0"/>
        <v>#DIV/0!</v>
      </c>
      <c r="L8" s="394" t="e">
        <f>K48</f>
        <v>#DIV/0!</v>
      </c>
      <c r="M8" s="392" t="e">
        <f t="shared" ref="M8:M13" si="1">-J8+I8+K8+L8</f>
        <v>#DIV/0!</v>
      </c>
      <c r="N8" s="235" t="e">
        <f t="shared" ref="N8:N13" si="2">J8+M8-I8-L8-K8</f>
        <v>#DIV/0!</v>
      </c>
    </row>
    <row r="9" spans="1:14" x14ac:dyDescent="0.15">
      <c r="A9" s="170">
        <f>'Payroll Allocation-Input Tab'!A14</f>
        <v>5310</v>
      </c>
      <c r="B9" s="326"/>
      <c r="C9" s="326"/>
      <c r="D9" s="112"/>
      <c r="E9" s="235" t="e">
        <f>L34</f>
        <v>#DIV/0!</v>
      </c>
      <c r="F9" s="235" t="e">
        <f>L39</f>
        <v>#DIV/0!</v>
      </c>
      <c r="G9" s="235" t="e">
        <f>L44</f>
        <v>#DIV/0!</v>
      </c>
      <c r="I9" s="235" t="e">
        <f t="shared" si="0"/>
        <v>#DIV/0!</v>
      </c>
      <c r="J9" s="235" t="e">
        <f t="shared" si="0"/>
        <v>#DIV/0!</v>
      </c>
      <c r="K9" s="235" t="e">
        <f t="shared" si="0"/>
        <v>#DIV/0!</v>
      </c>
      <c r="L9" s="395" t="e">
        <f>L48</f>
        <v>#DIV/0!</v>
      </c>
      <c r="M9" s="392" t="e">
        <f t="shared" si="1"/>
        <v>#DIV/0!</v>
      </c>
      <c r="N9" s="235" t="e">
        <f t="shared" si="2"/>
        <v>#DIV/0!</v>
      </c>
    </row>
    <row r="10" spans="1:14" x14ac:dyDescent="0.15">
      <c r="A10" s="170">
        <f>'Payroll Allocation-Input Tab'!A15</f>
        <v>5410</v>
      </c>
      <c r="B10" s="326"/>
      <c r="C10" s="326"/>
      <c r="D10" s="112"/>
      <c r="E10" s="235" t="e">
        <f>M34</f>
        <v>#DIV/0!</v>
      </c>
      <c r="F10" s="235" t="e">
        <f>M39</f>
        <v>#DIV/0!</v>
      </c>
      <c r="G10" s="235" t="e">
        <f>M44</f>
        <v>#DIV/0!</v>
      </c>
      <c r="I10" s="235" t="e">
        <f t="shared" si="0"/>
        <v>#DIV/0!</v>
      </c>
      <c r="J10" s="235" t="e">
        <f t="shared" si="0"/>
        <v>#DIV/0!</v>
      </c>
      <c r="K10" s="235" t="e">
        <f t="shared" si="0"/>
        <v>#DIV/0!</v>
      </c>
      <c r="L10" s="395" t="e">
        <f>M48</f>
        <v>#DIV/0!</v>
      </c>
      <c r="M10" s="392" t="e">
        <f t="shared" si="1"/>
        <v>#DIV/0!</v>
      </c>
      <c r="N10" s="235" t="e">
        <f t="shared" si="2"/>
        <v>#DIV/0!</v>
      </c>
    </row>
    <row r="11" spans="1:14" x14ac:dyDescent="0.15">
      <c r="A11" s="170" t="str">
        <f>'Payroll Allocation-Input Tab'!A16</f>
        <v>XXXX</v>
      </c>
      <c r="B11" s="327"/>
      <c r="C11" s="327"/>
      <c r="D11" s="112"/>
      <c r="E11" s="235" t="e">
        <f>N34</f>
        <v>#DIV/0!</v>
      </c>
      <c r="F11" s="235" t="e">
        <f>N39</f>
        <v>#DIV/0!</v>
      </c>
      <c r="G11" s="235" t="e">
        <f>N44</f>
        <v>#DIV/0!</v>
      </c>
      <c r="I11" s="235" t="e">
        <f t="shared" si="0"/>
        <v>#DIV/0!</v>
      </c>
      <c r="J11" s="235" t="e">
        <f t="shared" si="0"/>
        <v>#DIV/0!</v>
      </c>
      <c r="K11" s="235" t="e">
        <f t="shared" si="0"/>
        <v>#DIV/0!</v>
      </c>
      <c r="L11" s="395" t="e">
        <f>N48</f>
        <v>#DIV/0!</v>
      </c>
      <c r="M11" s="392" t="e">
        <f t="shared" si="1"/>
        <v>#DIV/0!</v>
      </c>
      <c r="N11" s="398" t="e">
        <f t="shared" si="2"/>
        <v>#DIV/0!</v>
      </c>
    </row>
    <row r="12" spans="1:14" x14ac:dyDescent="0.15">
      <c r="A12" s="170" t="str">
        <f>'Payroll Allocation-Input Tab'!A17</f>
        <v>XXXX</v>
      </c>
      <c r="B12" s="420"/>
      <c r="C12" s="420"/>
      <c r="D12" s="206"/>
      <c r="E12" s="235" t="e">
        <f>O34</f>
        <v>#DIV/0!</v>
      </c>
      <c r="F12" s="235" t="e">
        <f>O39</f>
        <v>#DIV/0!</v>
      </c>
      <c r="G12" s="235" t="e">
        <f>O44</f>
        <v>#DIV/0!</v>
      </c>
      <c r="I12" s="235" t="e">
        <f t="shared" si="0"/>
        <v>#DIV/0!</v>
      </c>
      <c r="J12" s="235" t="e">
        <f t="shared" si="0"/>
        <v>#DIV/0!</v>
      </c>
      <c r="K12" s="235" t="e">
        <f t="shared" si="0"/>
        <v>#DIV/0!</v>
      </c>
      <c r="L12" s="395" t="e">
        <f>O48</f>
        <v>#DIV/0!</v>
      </c>
      <c r="M12" s="392" t="e">
        <f t="shared" si="1"/>
        <v>#DIV/0!</v>
      </c>
      <c r="N12" s="235" t="e">
        <f t="shared" si="2"/>
        <v>#DIV/0!</v>
      </c>
    </row>
    <row r="13" spans="1:14" ht="14" thickBot="1" x14ac:dyDescent="0.2">
      <c r="A13" s="170" t="str">
        <f>'Payroll Allocation-Input Tab'!A18</f>
        <v>XXXX</v>
      </c>
      <c r="B13" s="416"/>
      <c r="C13" s="417"/>
      <c r="D13" s="418"/>
      <c r="E13" s="307" t="e">
        <f>P34</f>
        <v>#DIV/0!</v>
      </c>
      <c r="F13" s="307" t="e">
        <f>P39</f>
        <v>#DIV/0!</v>
      </c>
      <c r="G13" s="419" t="e">
        <f>P44</f>
        <v>#DIV/0!</v>
      </c>
      <c r="I13" s="239" t="e">
        <f t="shared" si="0"/>
        <v>#DIV/0!</v>
      </c>
      <c r="J13" s="239" t="e">
        <f t="shared" si="0"/>
        <v>#DIV/0!</v>
      </c>
      <c r="K13" s="239" t="e">
        <f t="shared" si="0"/>
        <v>#DIV/0!</v>
      </c>
      <c r="L13" s="396" t="e">
        <f>P48</f>
        <v>#DIV/0!</v>
      </c>
      <c r="M13" s="393" t="e">
        <f t="shared" si="1"/>
        <v>#DIV/0!</v>
      </c>
      <c r="N13" s="239" t="e">
        <f t="shared" si="2"/>
        <v>#DIV/0!</v>
      </c>
    </row>
    <row r="14" spans="1:14" ht="14" thickBot="1" x14ac:dyDescent="0.2">
      <c r="A14" s="170" t="s">
        <v>606</v>
      </c>
      <c r="B14" s="312">
        <f t="shared" ref="B14:G14" si="3">SUM(B8:B13)</f>
        <v>0</v>
      </c>
      <c r="C14" s="313">
        <f t="shared" si="3"/>
        <v>0</v>
      </c>
      <c r="D14" s="314">
        <f t="shared" si="3"/>
        <v>0</v>
      </c>
      <c r="E14" s="240" t="e">
        <f t="shared" si="3"/>
        <v>#DIV/0!</v>
      </c>
      <c r="F14" s="240" t="e">
        <f t="shared" si="3"/>
        <v>#DIV/0!</v>
      </c>
      <c r="G14" s="241" t="e">
        <f t="shared" si="3"/>
        <v>#DIV/0!</v>
      </c>
      <c r="I14" s="307" t="e">
        <f t="shared" ref="I14:N14" si="4">SUM(I8:I13)</f>
        <v>#DIV/0!</v>
      </c>
      <c r="J14" s="307" t="e">
        <f t="shared" si="4"/>
        <v>#DIV/0!</v>
      </c>
      <c r="K14" s="308" t="e">
        <f t="shared" si="4"/>
        <v>#DIV/0!</v>
      </c>
      <c r="L14" s="389" t="e">
        <f t="shared" si="4"/>
        <v>#DIV/0!</v>
      </c>
      <c r="M14" s="397" t="e">
        <f t="shared" si="4"/>
        <v>#DIV/0!</v>
      </c>
      <c r="N14" s="397" t="e">
        <f t="shared" si="4"/>
        <v>#DIV/0!</v>
      </c>
    </row>
    <row r="15" spans="1:14" x14ac:dyDescent="0.15">
      <c r="A15" s="133" t="s">
        <v>607</v>
      </c>
      <c r="B15" s="315"/>
      <c r="C15" s="315"/>
      <c r="D15" s="316"/>
      <c r="L15" s="122"/>
      <c r="M15" s="122"/>
    </row>
    <row r="16" spans="1:14" ht="15" thickBot="1" x14ac:dyDescent="0.2">
      <c r="A16" s="302" t="s">
        <v>608</v>
      </c>
      <c r="B16" s="317">
        <f t="shared" ref="B16:G16" si="5">B14+B5</f>
        <v>0</v>
      </c>
      <c r="C16" s="317">
        <f t="shared" si="5"/>
        <v>0</v>
      </c>
      <c r="D16" s="318">
        <f t="shared" si="5"/>
        <v>0</v>
      </c>
      <c r="E16" s="242" t="e">
        <f t="shared" si="5"/>
        <v>#DIV/0!</v>
      </c>
      <c r="F16" s="242" t="e">
        <f t="shared" si="5"/>
        <v>#DIV/0!</v>
      </c>
      <c r="G16" s="242" t="e">
        <f t="shared" si="5"/>
        <v>#DIV/0!</v>
      </c>
      <c r="I16" s="242" t="e">
        <f>I14+I5</f>
        <v>#DIV/0!</v>
      </c>
      <c r="J16" s="242" t="e">
        <f>J14+J5</f>
        <v>#DIV/0!</v>
      </c>
      <c r="K16" s="242" t="e">
        <f>K14+K5</f>
        <v>#DIV/0!</v>
      </c>
      <c r="L16" s="390" t="e">
        <f>L14+L5</f>
        <v>#DIV/0!</v>
      </c>
      <c r="M16" s="390" t="e">
        <f>M14+M5</f>
        <v>#DIV/0!</v>
      </c>
      <c r="N16" s="399" t="e">
        <f>J16+M16-I16-L16-K16</f>
        <v>#DIV/0!</v>
      </c>
    </row>
    <row r="17" spans="1:16" ht="14" thickTop="1" x14ac:dyDescent="0.15"/>
    <row r="19" spans="1:16" ht="23.25" customHeight="1" x14ac:dyDescent="0.15"/>
    <row r="21" spans="1:16" ht="9" customHeight="1" x14ac:dyDescent="0.15"/>
    <row r="25" spans="1:16" hidden="1" x14ac:dyDescent="0.15">
      <c r="B25" s="871" t="s">
        <v>597</v>
      </c>
      <c r="C25" s="872"/>
      <c r="D25" s="872"/>
      <c r="E25" s="872"/>
      <c r="F25" s="872"/>
      <c r="G25" s="873"/>
      <c r="I25" s="871" t="s">
        <v>597</v>
      </c>
      <c r="J25" s="872"/>
      <c r="K25" s="872"/>
      <c r="L25" s="872"/>
      <c r="M25" s="872"/>
      <c r="N25" s="872"/>
      <c r="O25" s="873"/>
    </row>
    <row r="26" spans="1:16" ht="6.75" hidden="1" customHeight="1" x14ac:dyDescent="0.15">
      <c r="B26" s="874"/>
      <c r="C26" s="875"/>
      <c r="D26" s="875"/>
      <c r="E26" s="875"/>
      <c r="F26" s="875"/>
      <c r="G26" s="876"/>
      <c r="I26" s="874"/>
      <c r="J26" s="875"/>
      <c r="K26" s="875"/>
      <c r="L26" s="875"/>
      <c r="M26" s="875"/>
      <c r="N26" s="875"/>
      <c r="O26" s="876"/>
    </row>
    <row r="27" spans="1:16" ht="21" hidden="1" customHeight="1" x14ac:dyDescent="0.2">
      <c r="A27" s="847"/>
      <c r="B27" s="835" t="s">
        <v>609</v>
      </c>
      <c r="C27" s="836"/>
      <c r="D27" s="836"/>
      <c r="E27" s="836"/>
      <c r="F27" s="836"/>
      <c r="G27" s="837"/>
      <c r="I27" s="835" t="s">
        <v>610</v>
      </c>
      <c r="J27" s="836"/>
      <c r="K27" s="836"/>
      <c r="L27" s="836"/>
      <c r="M27" s="836"/>
      <c r="N27" s="836"/>
      <c r="O27" s="837"/>
      <c r="P27" s="62"/>
    </row>
    <row r="28" spans="1:16" ht="4.5" hidden="1" customHeight="1" x14ac:dyDescent="0.15">
      <c r="A28" s="848"/>
      <c r="B28" s="838"/>
      <c r="C28" s="839"/>
      <c r="D28" s="839"/>
      <c r="E28" s="839"/>
      <c r="F28" s="839"/>
      <c r="G28" s="840"/>
      <c r="I28" s="68"/>
      <c r="J28" s="64"/>
      <c r="K28" s="64"/>
      <c r="L28" s="64"/>
      <c r="M28" s="64"/>
      <c r="N28" s="64"/>
      <c r="O28" s="70"/>
      <c r="P28" s="62"/>
    </row>
    <row r="29" spans="1:16" hidden="1" x14ac:dyDescent="0.15">
      <c r="A29" s="848"/>
      <c r="B29" s="853" t="s">
        <v>611</v>
      </c>
      <c r="C29" s="854"/>
      <c r="D29" s="854"/>
      <c r="E29" s="854"/>
      <c r="F29" s="854"/>
      <c r="G29" s="855"/>
      <c r="I29" s="853" t="s">
        <v>612</v>
      </c>
      <c r="J29" s="854"/>
      <c r="K29" s="854"/>
      <c r="L29" s="854"/>
      <c r="M29" s="854"/>
      <c r="N29" s="854"/>
      <c r="O29" s="855"/>
      <c r="P29" s="62"/>
    </row>
    <row r="30" spans="1:16" ht="18.75" hidden="1" customHeight="1" x14ac:dyDescent="0.15">
      <c r="A30" s="849"/>
      <c r="B30" s="856"/>
      <c r="C30" s="857"/>
      <c r="D30" s="857"/>
      <c r="E30" s="857"/>
      <c r="F30" s="857"/>
      <c r="G30" s="858"/>
      <c r="I30" s="856"/>
      <c r="J30" s="857"/>
      <c r="K30" s="857"/>
      <c r="L30" s="857"/>
      <c r="M30" s="857"/>
      <c r="N30" s="857"/>
      <c r="O30" s="858"/>
      <c r="P30" s="62"/>
    </row>
    <row r="31" spans="1:16" hidden="1" x14ac:dyDescent="0.15">
      <c r="A31" s="173"/>
      <c r="B31" s="164" t="s">
        <v>442</v>
      </c>
      <c r="C31" s="164" t="s">
        <v>519</v>
      </c>
      <c r="D31" s="164" t="s">
        <v>532</v>
      </c>
      <c r="E31" s="164" t="s">
        <v>536</v>
      </c>
      <c r="F31" s="164" t="s">
        <v>595</v>
      </c>
      <c r="G31" s="170" t="s">
        <v>613</v>
      </c>
      <c r="I31" s="163" t="s">
        <v>473</v>
      </c>
      <c r="J31" s="331" t="s">
        <v>614</v>
      </c>
      <c r="K31" s="331">
        <f>'Payroll Allocation-Input Tab'!A13</f>
        <v>5210</v>
      </c>
      <c r="L31" s="331">
        <f>'Payroll Allocation-Input Tab'!A14</f>
        <v>5310</v>
      </c>
      <c r="M31" s="331">
        <f>'Payroll Allocation-Input Tab'!A15</f>
        <v>5410</v>
      </c>
      <c r="N31" s="331" t="str">
        <f>'Payroll Allocation-Input Tab'!A16</f>
        <v>XXXX</v>
      </c>
      <c r="O31" s="332" t="str">
        <f>'Payroll Allocation-Input Tab'!A17</f>
        <v>XXXX</v>
      </c>
      <c r="P31" s="421" t="str">
        <f>'Payroll Allocation-Input Tab'!A18</f>
        <v>XXXX</v>
      </c>
    </row>
    <row r="32" spans="1:16" hidden="1" x14ac:dyDescent="0.15">
      <c r="A32" s="165" t="s">
        <v>615</v>
      </c>
      <c r="B32" s="165"/>
      <c r="C32" s="165"/>
      <c r="D32" s="165"/>
      <c r="E32" s="165"/>
      <c r="F32" s="165"/>
      <c r="G32" s="168"/>
      <c r="H32" s="31"/>
      <c r="I32" s="173"/>
      <c r="J32" s="173"/>
      <c r="K32" s="173"/>
      <c r="L32" s="173"/>
      <c r="M32" s="173"/>
      <c r="N32" s="173"/>
      <c r="O32" s="173"/>
      <c r="P32" s="173"/>
    </row>
    <row r="33" spans="1:16" hidden="1" x14ac:dyDescent="0.15">
      <c r="A33" s="168" t="s">
        <v>616</v>
      </c>
      <c r="B33" s="166">
        <f>'PERS-Sample-JV-Tab'!F13</f>
        <v>0</v>
      </c>
      <c r="C33" s="166">
        <f>'FURS-Sample-JV-Tab'!F13</f>
        <v>0</v>
      </c>
      <c r="D33" s="166">
        <f>'MPORS-Sample-JV'!F13</f>
        <v>0</v>
      </c>
      <c r="E33" s="166">
        <f>'SRS-Sample-JV'!F13</f>
        <v>0</v>
      </c>
      <c r="F33" s="166">
        <f>'TRS-Sample-JV'!F13</f>
        <v>0</v>
      </c>
      <c r="G33" s="171">
        <f>SUM(B33:F33)</f>
        <v>0</v>
      </c>
      <c r="H33" s="31"/>
      <c r="I33" s="171">
        <f>SUM(J33:P33)</f>
        <v>0</v>
      </c>
      <c r="J33" s="166">
        <f>B5</f>
        <v>0</v>
      </c>
      <c r="K33" s="166">
        <f>B8</f>
        <v>0</v>
      </c>
      <c r="L33" s="166">
        <f>B9</f>
        <v>0</v>
      </c>
      <c r="M33" s="166">
        <f>B10</f>
        <v>0</v>
      </c>
      <c r="N33" s="166">
        <f>B11</f>
        <v>0</v>
      </c>
      <c r="O33" s="166">
        <f>B12</f>
        <v>0</v>
      </c>
      <c r="P33" s="166">
        <f>B13</f>
        <v>0</v>
      </c>
    </row>
    <row r="34" spans="1:16" hidden="1" x14ac:dyDescent="0.15">
      <c r="A34" s="168" t="s">
        <v>617</v>
      </c>
      <c r="B34" s="167">
        <f>'PERS-Sample-JV-Tab'!G14</f>
        <v>0</v>
      </c>
      <c r="C34" s="167">
        <f>'FURS-Sample-JV-Tab'!G14</f>
        <v>0</v>
      </c>
      <c r="D34" s="167">
        <f>'MPORS-Sample-JV'!G14</f>
        <v>0</v>
      </c>
      <c r="E34" s="167">
        <f>'SRS-Sample-JV'!G14</f>
        <v>0</v>
      </c>
      <c r="F34" s="167">
        <f>'TRS-Sample-JV'!G14</f>
        <v>0</v>
      </c>
      <c r="G34" s="172">
        <f>SUM(B34:F34)</f>
        <v>0</v>
      </c>
      <c r="H34" s="31"/>
      <c r="I34" s="238" t="e">
        <f>SUM(J34:P34)</f>
        <v>#DIV/0!</v>
      </c>
      <c r="J34" s="167" t="e">
        <f>B34*'Payroll Allocation-Input Tab'!E10+C34+D34+E34+F34</f>
        <v>#DIV/0!</v>
      </c>
      <c r="K34" s="167" t="e">
        <f>B34*'Payroll Allocation-Input Tab'!E13</f>
        <v>#DIV/0!</v>
      </c>
      <c r="L34" s="167" t="e">
        <f>B34*'Payroll Allocation-Input Tab'!E14</f>
        <v>#DIV/0!</v>
      </c>
      <c r="M34" s="167" t="e">
        <f>B34*'Payroll Allocation-Input Tab'!E15</f>
        <v>#DIV/0!</v>
      </c>
      <c r="N34" s="167" t="e">
        <f>B34*'Payroll Allocation-Input Tab'!E16</f>
        <v>#DIV/0!</v>
      </c>
      <c r="O34" s="167" t="e">
        <f>B34*'Payroll Allocation-Input Tab'!E17</f>
        <v>#DIV/0!</v>
      </c>
      <c r="P34" s="167" t="e">
        <f>B34*'Payroll Allocation-Input Tab'!E18</f>
        <v>#DIV/0!</v>
      </c>
    </row>
    <row r="35" spans="1:16" hidden="1" x14ac:dyDescent="0.15">
      <c r="A35" s="234"/>
      <c r="B35" s="167"/>
      <c r="C35" s="167"/>
      <c r="D35" s="167"/>
      <c r="E35" s="167"/>
      <c r="F35" s="167"/>
      <c r="G35" s="351">
        <f>G34-G33</f>
        <v>0</v>
      </c>
      <c r="H35" s="168"/>
      <c r="I35" s="350" t="e">
        <f>SUM(J35:P35)</f>
        <v>#DIV/0!</v>
      </c>
      <c r="J35" s="167" t="e">
        <f>J34-J33</f>
        <v>#DIV/0!</v>
      </c>
      <c r="K35" s="167" t="e">
        <f t="shared" ref="K35:P35" si="6">K34-K33</f>
        <v>#DIV/0!</v>
      </c>
      <c r="L35" s="167" t="e">
        <f t="shared" si="6"/>
        <v>#DIV/0!</v>
      </c>
      <c r="M35" s="167" t="e">
        <f t="shared" si="6"/>
        <v>#DIV/0!</v>
      </c>
      <c r="N35" s="167" t="e">
        <f t="shared" si="6"/>
        <v>#DIV/0!</v>
      </c>
      <c r="O35" s="167" t="e">
        <f t="shared" si="6"/>
        <v>#DIV/0!</v>
      </c>
      <c r="P35" s="167" t="e">
        <f t="shared" si="6"/>
        <v>#DIV/0!</v>
      </c>
    </row>
    <row r="36" spans="1:16" hidden="1" x14ac:dyDescent="0.15">
      <c r="A36" s="168"/>
      <c r="B36" s="168"/>
      <c r="C36" s="168"/>
      <c r="D36" s="168"/>
      <c r="E36" s="168"/>
      <c r="F36" s="168"/>
      <c r="G36" s="165"/>
      <c r="H36" s="31"/>
      <c r="I36" s="168"/>
      <c r="J36" s="168"/>
      <c r="K36" s="168"/>
      <c r="L36" s="168"/>
      <c r="M36" s="168"/>
      <c r="N36" s="168"/>
      <c r="O36" s="168"/>
      <c r="P36" s="168"/>
    </row>
    <row r="37" spans="1:16" hidden="1" x14ac:dyDescent="0.15">
      <c r="A37" s="165" t="s">
        <v>618</v>
      </c>
      <c r="B37" s="168"/>
      <c r="C37" s="168"/>
      <c r="D37" s="168"/>
      <c r="E37" s="168"/>
      <c r="F37" s="168"/>
      <c r="G37" s="165"/>
      <c r="H37" s="31"/>
      <c r="I37" s="168"/>
      <c r="J37" s="168"/>
      <c r="K37" s="168"/>
      <c r="L37" s="168"/>
      <c r="M37" s="168"/>
      <c r="N37" s="168"/>
      <c r="O37" s="168"/>
      <c r="P37" s="168"/>
    </row>
    <row r="38" spans="1:16" hidden="1" x14ac:dyDescent="0.15">
      <c r="A38" s="168" t="s">
        <v>616</v>
      </c>
      <c r="B38" s="166">
        <f>'PERS-Deferred Schedules'!I15</f>
        <v>0</v>
      </c>
      <c r="C38" s="166">
        <f>'FURS-Deferred Schedules'!I15</f>
        <v>0</v>
      </c>
      <c r="D38" s="166">
        <f>'MPORS-Deferred Schedules'!I15</f>
        <v>0</v>
      </c>
      <c r="E38" s="166">
        <f>'SRS-Deferred Schedules'!I15</f>
        <v>0</v>
      </c>
      <c r="F38" s="166">
        <f>'TRS-Sample-JV'!G18+'TRS-Sample-JV'!G23+'TRS-Sample-JV'!G28+'TRS-Sample-JV'!G33+'TRS-Sample-JV'!G39</f>
        <v>0</v>
      </c>
      <c r="G38" s="171">
        <f>SUM(B38:F38)</f>
        <v>0</v>
      </c>
      <c r="H38" s="31"/>
      <c r="I38" s="171">
        <f>SUM(J38:P38)</f>
        <v>0</v>
      </c>
      <c r="J38" s="166">
        <f>C5</f>
        <v>0</v>
      </c>
      <c r="K38" s="166">
        <f>C8</f>
        <v>0</v>
      </c>
      <c r="L38" s="166">
        <f>C9</f>
        <v>0</v>
      </c>
      <c r="M38" s="166">
        <f>C10</f>
        <v>0</v>
      </c>
      <c r="N38" s="166">
        <f>C11</f>
        <v>0</v>
      </c>
      <c r="O38" s="166">
        <f>C12</f>
        <v>0</v>
      </c>
      <c r="P38" s="166">
        <f>C13</f>
        <v>0</v>
      </c>
    </row>
    <row r="39" spans="1:16" hidden="1" x14ac:dyDescent="0.15">
      <c r="A39" s="168" t="s">
        <v>617</v>
      </c>
      <c r="B39" s="167">
        <f>'PERS-Deferred Schedules'!L15</f>
        <v>0</v>
      </c>
      <c r="C39" s="167">
        <f>'FURS-Deferred Schedules'!L15</f>
        <v>0</v>
      </c>
      <c r="D39" s="167">
        <f>'MPORS-Deferred Schedules'!L15</f>
        <v>0</v>
      </c>
      <c r="E39" s="167">
        <f>'SRS-Deferred Schedules'!L15</f>
        <v>0</v>
      </c>
      <c r="F39" s="167">
        <f>'TRS-Sample-JV'!F20+'TRS-Sample-JV'!F25+'TRS-Sample-JV'!F30+'TRS-Sample-JV'!F35+'TRS-Sample-JV'!F48</f>
        <v>0</v>
      </c>
      <c r="G39" s="172">
        <f>SUM(B39:F39)</f>
        <v>0</v>
      </c>
      <c r="H39" s="31"/>
      <c r="I39" s="238" t="e">
        <f>SUM(J39:P39)</f>
        <v>#DIV/0!</v>
      </c>
      <c r="J39" s="167" t="e">
        <f>B39*'Payroll Allocation-Input Tab'!E10+'Recap Page'!C39+'Recap Page'!D39+'Recap Page'!E39+'Recap Page'!F39</f>
        <v>#DIV/0!</v>
      </c>
      <c r="K39" s="167" t="e">
        <f>B39*'Payroll Allocation-Input Tab'!E13</f>
        <v>#DIV/0!</v>
      </c>
      <c r="L39" s="167" t="e">
        <f>$B39*'Payroll Allocation-Input Tab'!E14</f>
        <v>#DIV/0!</v>
      </c>
      <c r="M39" s="167" t="e">
        <f>B39*'Payroll Allocation-Input Tab'!E15</f>
        <v>#DIV/0!</v>
      </c>
      <c r="N39" s="167" t="e">
        <f>B39*'Payroll Allocation-Input Tab'!E16</f>
        <v>#DIV/0!</v>
      </c>
      <c r="O39" s="167" t="e">
        <f>B39*'Payroll Allocation-Input Tab'!E17</f>
        <v>#DIV/0!</v>
      </c>
      <c r="P39" s="167" t="e">
        <f>B39*'Payroll Allocation-Input Tab'!E18</f>
        <v>#DIV/0!</v>
      </c>
    </row>
    <row r="40" spans="1:16" hidden="1" x14ac:dyDescent="0.15">
      <c r="A40" s="168"/>
      <c r="B40" s="166">
        <f t="shared" ref="B40:G40" si="7">B39-B38</f>
        <v>0</v>
      </c>
      <c r="C40" s="166">
        <f t="shared" si="7"/>
        <v>0</v>
      </c>
      <c r="D40" s="166">
        <f t="shared" si="7"/>
        <v>0</v>
      </c>
      <c r="E40" s="166">
        <f t="shared" si="7"/>
        <v>0</v>
      </c>
      <c r="F40" s="166">
        <f t="shared" si="7"/>
        <v>0</v>
      </c>
      <c r="G40" s="171">
        <f t="shared" si="7"/>
        <v>0</v>
      </c>
      <c r="H40" s="31"/>
      <c r="I40" s="166"/>
      <c r="J40" s="166" t="e">
        <f>J39-J38</f>
        <v>#DIV/0!</v>
      </c>
      <c r="K40" s="166" t="e">
        <f t="shared" ref="K40:P40" si="8">K39-K38</f>
        <v>#DIV/0!</v>
      </c>
      <c r="L40" s="166" t="e">
        <f t="shared" si="8"/>
        <v>#DIV/0!</v>
      </c>
      <c r="M40" s="166" t="e">
        <f t="shared" si="8"/>
        <v>#DIV/0!</v>
      </c>
      <c r="N40" s="166" t="e">
        <f t="shared" si="8"/>
        <v>#DIV/0!</v>
      </c>
      <c r="O40" s="166" t="e">
        <f t="shared" si="8"/>
        <v>#DIV/0!</v>
      </c>
      <c r="P40" s="166" t="e">
        <f t="shared" si="8"/>
        <v>#DIV/0!</v>
      </c>
    </row>
    <row r="41" spans="1:16" hidden="1" x14ac:dyDescent="0.15">
      <c r="A41" s="234"/>
      <c r="B41" s="234"/>
      <c r="C41" s="234"/>
      <c r="D41" s="234"/>
      <c r="E41" s="234"/>
      <c r="F41" s="234"/>
      <c r="G41" s="236"/>
      <c r="H41" s="37"/>
      <c r="I41" s="234"/>
      <c r="J41" s="234"/>
      <c r="K41" s="234"/>
      <c r="L41" s="234"/>
      <c r="M41" s="234"/>
      <c r="N41" s="234"/>
      <c r="O41" s="234"/>
      <c r="P41" s="234"/>
    </row>
    <row r="42" spans="1:16" hidden="1" x14ac:dyDescent="0.15">
      <c r="A42" s="165" t="s">
        <v>619</v>
      </c>
      <c r="B42" s="168"/>
      <c r="C42" s="168"/>
      <c r="D42" s="168"/>
      <c r="E42" s="168"/>
      <c r="F42" s="168"/>
      <c r="G42" s="165"/>
      <c r="H42" s="31"/>
      <c r="I42" s="168"/>
      <c r="J42" s="168"/>
      <c r="K42" s="168"/>
      <c r="L42" s="168"/>
      <c r="M42" s="168"/>
      <c r="N42" s="168"/>
      <c r="O42" s="168"/>
      <c r="P42" s="173"/>
    </row>
    <row r="43" spans="1:16" hidden="1" x14ac:dyDescent="0.15">
      <c r="A43" s="168" t="s">
        <v>616</v>
      </c>
      <c r="B43" s="166">
        <f>'PERS-Deferred Schedules'!J15</f>
        <v>0</v>
      </c>
      <c r="C43" s="166">
        <f>'FURS-Deferred Schedules'!J15</f>
        <v>0</v>
      </c>
      <c r="D43" s="166">
        <f>'MPORS-Deferred Schedules'!J15</f>
        <v>0</v>
      </c>
      <c r="E43" s="166">
        <f>'SRS-Deferred Schedules'!J15</f>
        <v>0</v>
      </c>
      <c r="F43" s="166">
        <f>'TRS-Sample-JV'!F19+'TRS-Sample-JV'!F24+'TRS-Sample-JV'!F29+'TRS-Sample-JV'!F34</f>
        <v>0</v>
      </c>
      <c r="G43" s="171">
        <f>SUM(B43:F43)</f>
        <v>0</v>
      </c>
      <c r="H43" s="31"/>
      <c r="I43" s="171">
        <f>SUM(J43:P43)</f>
        <v>0</v>
      </c>
      <c r="J43" s="166">
        <f>D5</f>
        <v>0</v>
      </c>
      <c r="K43" s="166">
        <f>D8</f>
        <v>0</v>
      </c>
      <c r="L43" s="166">
        <f>D9</f>
        <v>0</v>
      </c>
      <c r="M43" s="166">
        <f>D10</f>
        <v>0</v>
      </c>
      <c r="N43" s="166">
        <f>D11</f>
        <v>0</v>
      </c>
      <c r="O43" s="166">
        <f>D12</f>
        <v>0</v>
      </c>
      <c r="P43" s="166">
        <f>D13</f>
        <v>0</v>
      </c>
    </row>
    <row r="44" spans="1:16" hidden="1" x14ac:dyDescent="0.15">
      <c r="A44" s="168" t="s">
        <v>617</v>
      </c>
      <c r="B44" s="167">
        <f>'PERS-Deferred Schedules'!M15</f>
        <v>0</v>
      </c>
      <c r="C44" s="167">
        <f>'FURS-Deferred Schedules'!M15</f>
        <v>0</v>
      </c>
      <c r="D44" s="167">
        <f>'MPORS-Deferred Schedules'!M15</f>
        <v>0</v>
      </c>
      <c r="E44" s="167">
        <f>'SRS-Deferred Schedules'!M15</f>
        <v>0</v>
      </c>
      <c r="F44" s="167">
        <f>'TRS-Sample-JV'!G21+'TRS-Sample-JV'!G26+'TRS-Sample-JV'!G31+'TRS-Sample-JV'!G36</f>
        <v>0</v>
      </c>
      <c r="G44" s="172">
        <f>SUM(B44:F44)</f>
        <v>0</v>
      </c>
      <c r="H44" s="31"/>
      <c r="I44" s="238" t="e">
        <f>SUM(J44:P44)</f>
        <v>#DIV/0!</v>
      </c>
      <c r="J44" s="167" t="e">
        <f>B44*'Payroll Allocation-Input Tab'!E10++'Recap Page'!C44+'Recap Page'!D44+'Recap Page'!E44+'Recap Page'!F44</f>
        <v>#DIV/0!</v>
      </c>
      <c r="K44" s="167" t="e">
        <f>B44*'Payroll Allocation-Input Tab'!E13</f>
        <v>#DIV/0!</v>
      </c>
      <c r="L44" s="167" t="e">
        <f>B44*'Payroll Allocation-Input Tab'!E14</f>
        <v>#DIV/0!</v>
      </c>
      <c r="M44" s="167" t="e">
        <f>B44*'Payroll Allocation-Input Tab'!E15</f>
        <v>#DIV/0!</v>
      </c>
      <c r="N44" s="167" t="e">
        <f>B44*'Payroll Allocation-Input Tab'!E16</f>
        <v>#DIV/0!</v>
      </c>
      <c r="O44" s="167" t="e">
        <f>B44*'Payroll Allocation-Input Tab'!E17</f>
        <v>#DIV/0!</v>
      </c>
      <c r="P44" s="167" t="e">
        <f>B44*'Payroll Allocation-Input Tab'!E18</f>
        <v>#DIV/0!</v>
      </c>
    </row>
    <row r="45" spans="1:16" hidden="1" x14ac:dyDescent="0.15">
      <c r="A45" s="168"/>
      <c r="B45" s="166">
        <f t="shared" ref="B45:G45" si="9">B44-B43</f>
        <v>0</v>
      </c>
      <c r="C45" s="166">
        <f t="shared" si="9"/>
        <v>0</v>
      </c>
      <c r="D45" s="166">
        <f t="shared" si="9"/>
        <v>0</v>
      </c>
      <c r="E45" s="166">
        <f t="shared" si="9"/>
        <v>0</v>
      </c>
      <c r="F45" s="166">
        <f t="shared" si="9"/>
        <v>0</v>
      </c>
      <c r="G45" s="171">
        <f t="shared" si="9"/>
        <v>0</v>
      </c>
      <c r="H45" s="31"/>
      <c r="I45" s="166"/>
      <c r="J45" s="166" t="e">
        <f>J44-J43</f>
        <v>#DIV/0!</v>
      </c>
      <c r="K45" s="166" t="e">
        <f t="shared" ref="K45:P45" si="10">K44-K43</f>
        <v>#DIV/0!</v>
      </c>
      <c r="L45" s="166" t="e">
        <f t="shared" si="10"/>
        <v>#DIV/0!</v>
      </c>
      <c r="M45" s="166" t="e">
        <f t="shared" si="10"/>
        <v>#DIV/0!</v>
      </c>
      <c r="N45" s="166" t="e">
        <f t="shared" si="10"/>
        <v>#DIV/0!</v>
      </c>
      <c r="O45" s="166" t="e">
        <f t="shared" si="10"/>
        <v>#DIV/0!</v>
      </c>
      <c r="P45" s="166" t="e">
        <f t="shared" si="10"/>
        <v>#DIV/0!</v>
      </c>
    </row>
    <row r="46" spans="1:16" hidden="1" x14ac:dyDescent="0.15">
      <c r="A46" s="234"/>
      <c r="B46" s="234"/>
      <c r="C46" s="234"/>
      <c r="D46" s="234"/>
      <c r="E46" s="234"/>
      <c r="F46" s="234"/>
      <c r="G46" s="236"/>
      <c r="H46" s="37"/>
      <c r="I46" s="234"/>
      <c r="J46" s="234"/>
      <c r="K46" s="234"/>
      <c r="L46" s="234"/>
      <c r="M46" s="234"/>
      <c r="N46" s="234"/>
      <c r="O46" s="234"/>
      <c r="P46" s="234"/>
    </row>
    <row r="47" spans="1:16" hidden="1" x14ac:dyDescent="0.15">
      <c r="A47" s="165" t="s">
        <v>357</v>
      </c>
      <c r="B47" s="168"/>
      <c r="C47" s="168"/>
      <c r="D47" s="168"/>
      <c r="E47" s="168"/>
      <c r="F47" s="168"/>
      <c r="G47" s="165"/>
      <c r="H47" s="31"/>
      <c r="I47" s="168"/>
      <c r="J47" s="168"/>
      <c r="K47" s="168"/>
      <c r="L47" s="168"/>
      <c r="M47" s="168"/>
      <c r="N47" s="168"/>
      <c r="O47" s="168"/>
      <c r="P47" s="173"/>
    </row>
    <row r="48" spans="1:16" hidden="1" x14ac:dyDescent="0.15">
      <c r="A48" s="168" t="s">
        <v>617</v>
      </c>
      <c r="B48" s="166">
        <f>'PERS-Sample-JV-Tab'!G45+'PERS-Sample-JV-Tab'!G46</f>
        <v>0</v>
      </c>
      <c r="C48" s="166">
        <f>'FURS-Sample-JV-Tab'!G45</f>
        <v>0</v>
      </c>
      <c r="D48" s="169">
        <f>'MPORS-Sample-JV'!G45</f>
        <v>0</v>
      </c>
      <c r="E48" s="168">
        <v>0</v>
      </c>
      <c r="F48" s="166">
        <f>'TRS-Sample-JV'!G45</f>
        <v>0</v>
      </c>
      <c r="G48" s="171">
        <f>SUM(B48:F48)</f>
        <v>0</v>
      </c>
      <c r="H48" s="31"/>
      <c r="I48" s="237" t="e">
        <f>SUM(J48:P48)</f>
        <v>#DIV/0!</v>
      </c>
      <c r="J48" s="166" t="e">
        <f>B48*'Payroll Allocation-Input Tab'!E10+'Recap Page'!C48+'Recap Page'!D48+'Recap Page'!E48+'Recap Page'!F48</f>
        <v>#DIV/0!</v>
      </c>
      <c r="K48" s="166" t="e">
        <f>B48*'Payroll Allocation-Input Tab'!E13</f>
        <v>#DIV/0!</v>
      </c>
      <c r="L48" s="166" t="e">
        <f>B48*'Payroll Allocation-Input Tab'!E14</f>
        <v>#DIV/0!</v>
      </c>
      <c r="M48" s="166" t="e">
        <f>B48*'Payroll Allocation-Input Tab'!E15</f>
        <v>#DIV/0!</v>
      </c>
      <c r="N48" s="166" t="e">
        <f>B48*'Payroll Allocation-Input Tab'!E16</f>
        <v>#DIV/0!</v>
      </c>
      <c r="O48" s="166" t="e">
        <f>B48*'Payroll Allocation-Input Tab'!E17</f>
        <v>#DIV/0!</v>
      </c>
      <c r="P48" s="166" t="e">
        <f>B48*'Payroll Allocation-Input Tab'!E18</f>
        <v>#DIV/0!</v>
      </c>
    </row>
    <row r="49" spans="1:16" ht="24" hidden="1" customHeight="1" x14ac:dyDescent="0.15">
      <c r="A49" s="234"/>
      <c r="B49" s="234"/>
      <c r="C49" s="234"/>
      <c r="D49" s="234"/>
      <c r="E49" s="234"/>
      <c r="F49" s="234"/>
      <c r="G49" s="236"/>
      <c r="H49" s="37"/>
      <c r="I49" s="234"/>
      <c r="J49" s="234"/>
      <c r="K49" s="234"/>
      <c r="L49" s="234"/>
      <c r="M49" s="234"/>
      <c r="N49" s="234"/>
      <c r="O49" s="234"/>
      <c r="P49" s="234"/>
    </row>
    <row r="50" spans="1:16" ht="28" hidden="1" x14ac:dyDescent="0.15">
      <c r="A50" s="174" t="s">
        <v>620</v>
      </c>
      <c r="B50" s="168"/>
      <c r="C50" s="168"/>
      <c r="D50" s="168"/>
      <c r="E50" s="168"/>
      <c r="F50" s="168"/>
      <c r="G50" s="165"/>
      <c r="H50" s="31"/>
      <c r="I50" s="168"/>
      <c r="J50" s="168"/>
      <c r="K50" s="168"/>
      <c r="L50" s="168"/>
      <c r="M50" s="168"/>
      <c r="N50" s="168"/>
      <c r="O50" s="168"/>
      <c r="P50" s="173"/>
    </row>
    <row r="51" spans="1:16" hidden="1" x14ac:dyDescent="0.15">
      <c r="A51" s="168" t="s">
        <v>617</v>
      </c>
      <c r="B51" s="166">
        <f>'PERS-Sample-JV-Tab'!F49</f>
        <v>0</v>
      </c>
      <c r="C51" s="166">
        <f>'FURS-Sample-JV-Tab'!F48</f>
        <v>0</v>
      </c>
      <c r="D51" s="166">
        <f>'MPORS-Sample-JV'!F48</f>
        <v>0</v>
      </c>
      <c r="E51" s="166">
        <f>'SRS-Sample-JV'!F48</f>
        <v>0</v>
      </c>
      <c r="F51" s="166">
        <f>'TRS-Sample-JV'!F48</f>
        <v>0</v>
      </c>
      <c r="G51" s="171">
        <f>SUM(B51:F51)</f>
        <v>0</v>
      </c>
      <c r="H51" s="31"/>
      <c r="I51" s="237" t="e">
        <f>SUM(J51:P51)</f>
        <v>#DIV/0!</v>
      </c>
      <c r="J51" s="166" t="e">
        <f>B51*'Payroll Allocation-Input Tab'!E10+C51+D51+E51+F51</f>
        <v>#DIV/0!</v>
      </c>
      <c r="K51" s="166" t="e">
        <f>B51*'Payroll Allocation-Input Tab'!E13</f>
        <v>#DIV/0!</v>
      </c>
      <c r="L51" s="166" t="e">
        <f>B51*'Payroll Allocation-Input Tab'!E14</f>
        <v>#DIV/0!</v>
      </c>
      <c r="M51" s="166" t="e">
        <f>B51*'Payroll Allocation-Input Tab'!E15</f>
        <v>#DIV/0!</v>
      </c>
      <c r="N51" s="166" t="e">
        <f>B51*'Payroll Allocation-Input Tab'!E16</f>
        <v>#DIV/0!</v>
      </c>
      <c r="O51" s="166" t="e">
        <f>B51*'Payroll Allocation-Input Tab'!E17</f>
        <v>#DIV/0!</v>
      </c>
      <c r="P51" s="166" t="e">
        <f>B51*'Payroll Allocation-Input Tab'!E18</f>
        <v>#DIV/0!</v>
      </c>
    </row>
    <row r="52" spans="1:16" hidden="1" x14ac:dyDescent="0.15">
      <c r="A52" s="301" t="s">
        <v>621</v>
      </c>
      <c r="B52" s="234"/>
      <c r="C52" s="234"/>
      <c r="D52" s="234"/>
      <c r="E52" s="234"/>
      <c r="F52" s="234"/>
      <c r="G52" s="234"/>
      <c r="H52" s="37"/>
      <c r="I52" s="234"/>
      <c r="J52" s="234"/>
      <c r="K52" s="234"/>
      <c r="L52" s="234"/>
      <c r="M52" s="234"/>
      <c r="N52" s="234"/>
      <c r="O52" s="234"/>
      <c r="P52" s="234"/>
    </row>
    <row r="53" spans="1:16" ht="22.5" hidden="1" customHeight="1" x14ac:dyDescent="0.15">
      <c r="A53" s="165"/>
      <c r="B53" s="168"/>
      <c r="C53" s="168"/>
      <c r="D53" s="168"/>
      <c r="E53" s="168"/>
      <c r="F53" s="168"/>
      <c r="G53" s="168"/>
      <c r="H53" s="31"/>
      <c r="I53" s="168"/>
      <c r="J53" s="168"/>
      <c r="K53" s="168"/>
      <c r="L53" s="168"/>
      <c r="M53" s="168"/>
      <c r="N53" s="168"/>
      <c r="O53" s="168"/>
      <c r="P53" s="173"/>
    </row>
    <row r="54" spans="1:16" ht="27" hidden="1" customHeight="1" x14ac:dyDescent="0.15">
      <c r="A54" s="352"/>
      <c r="B54" s="353"/>
      <c r="C54" s="353"/>
      <c r="D54" s="353"/>
      <c r="E54" s="353"/>
      <c r="F54" s="353"/>
      <c r="G54" s="354"/>
      <c r="H54" s="31"/>
      <c r="I54" s="354"/>
      <c r="J54" s="353"/>
      <c r="K54" s="353"/>
      <c r="L54" s="353"/>
      <c r="M54" s="353"/>
      <c r="N54" s="353"/>
      <c r="O54" s="353"/>
      <c r="P54" s="234"/>
    </row>
    <row r="55" spans="1:16" hidden="1" x14ac:dyDescent="0.15"/>
    <row r="56" spans="1:16" hidden="1" x14ac:dyDescent="0.15"/>
    <row r="57" spans="1:16" hidden="1" x14ac:dyDescent="0.15"/>
    <row r="58" spans="1:16" hidden="1" x14ac:dyDescent="0.15">
      <c r="G58" s="26"/>
      <c r="I58" s="26"/>
      <c r="J58" s="26"/>
      <c r="K58" s="26"/>
      <c r="L58" s="26"/>
      <c r="M58" s="26"/>
      <c r="N58" s="26"/>
      <c r="O58" s="26"/>
    </row>
    <row r="59" spans="1:16" x14ac:dyDescent="0.15">
      <c r="I59" s="26"/>
    </row>
    <row r="60" spans="1:16" x14ac:dyDescent="0.15">
      <c r="F60" s="24"/>
      <c r="G60" s="24"/>
    </row>
    <row r="61" spans="1:16" x14ac:dyDescent="0.15">
      <c r="F61" s="26"/>
      <c r="G61" s="26"/>
    </row>
    <row r="62" spans="1:16" x14ac:dyDescent="0.15">
      <c r="F62" s="26"/>
      <c r="G62" s="26"/>
    </row>
    <row r="63" spans="1:16" x14ac:dyDescent="0.15">
      <c r="F63" s="26"/>
    </row>
    <row r="64" spans="1:16" x14ac:dyDescent="0.15">
      <c r="C64" s="3"/>
      <c r="E64" s="26"/>
      <c r="F64" s="26"/>
      <c r="G64" s="26"/>
    </row>
  </sheetData>
  <sheetProtection algorithmName="SHA-512" hashValue="ioVMbsCAckD0oxiA64MpQyiz6XT5T0pCiIHt1fYdXL/xKCDeqBuhq4rit5M7kzP6aZsUlFV4CG/B3m0yau3FLg==" saltValue="q3gWT9r15vzyY1lvDM/10A==" spinCount="100000" sheet="1" formatCells="0" formatColumns="0" formatRows="0"/>
  <mergeCells count="17">
    <mergeCell ref="A27:A30"/>
    <mergeCell ref="A1:A3"/>
    <mergeCell ref="B29:G30"/>
    <mergeCell ref="I29:O30"/>
    <mergeCell ref="B1:D1"/>
    <mergeCell ref="B2:D2"/>
    <mergeCell ref="E2:G2"/>
    <mergeCell ref="B3:D3"/>
    <mergeCell ref="E3:G3"/>
    <mergeCell ref="E1:G1"/>
    <mergeCell ref="B25:G26"/>
    <mergeCell ref="I25:O26"/>
    <mergeCell ref="I2:N2"/>
    <mergeCell ref="B27:G28"/>
    <mergeCell ref="I27:O27"/>
    <mergeCell ref="I1:N1"/>
    <mergeCell ref="I3:N3"/>
  </mergeCells>
  <pageMargins left="0.25" right="0.25" top="0.75" bottom="0.75" header="0.3" footer="0.3"/>
  <pageSetup pageOrder="overThenDown" orientation="landscape" r:id="rId1"/>
  <rowBreaks count="1" manualBreakCount="1">
    <brk id="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7" tint="0.59999389629810485"/>
    <pageSetUpPr fitToPage="1"/>
  </sheetPr>
  <dimension ref="A1:Y55"/>
  <sheetViews>
    <sheetView topLeftCell="A12" zoomScaleNormal="100" workbookViewId="0">
      <selection activeCell="B18" sqref="B18"/>
    </sheetView>
  </sheetViews>
  <sheetFormatPr baseColWidth="10" defaultColWidth="8.83203125" defaultRowHeight="13" x14ac:dyDescent="0.15"/>
  <cols>
    <col min="1" max="1" width="2.5" customWidth="1"/>
    <col min="2" max="2" width="12" customWidth="1"/>
    <col min="3" max="3" width="36" customWidth="1"/>
    <col min="4" max="4" width="15" customWidth="1"/>
    <col min="5" max="5" width="16.5" customWidth="1"/>
    <col min="6" max="6" width="16.33203125" customWidth="1"/>
    <col min="7" max="7" width="10.5" customWidth="1"/>
    <col min="8" max="8" width="14.33203125" customWidth="1"/>
    <col min="9" max="17" width="14.33203125" hidden="1" customWidth="1"/>
    <col min="18" max="21" width="14.33203125" customWidth="1"/>
  </cols>
  <sheetData>
    <row r="1" spans="1:23" ht="16" x14ac:dyDescent="0.2">
      <c r="A1" s="877" t="s">
        <v>622</v>
      </c>
      <c r="B1" s="877"/>
      <c r="C1" s="877"/>
      <c r="D1" s="877"/>
      <c r="E1" s="877"/>
      <c r="F1" s="877"/>
    </row>
    <row r="2" spans="1:23" ht="14" x14ac:dyDescent="0.15">
      <c r="A2" s="27"/>
      <c r="B2" s="881" t="s">
        <v>623</v>
      </c>
      <c r="C2" s="881"/>
      <c r="D2" s="881"/>
      <c r="E2" s="881"/>
      <c r="F2" s="881"/>
    </row>
    <row r="3" spans="1:23" x14ac:dyDescent="0.15">
      <c r="B3" s="659" t="s">
        <v>624</v>
      </c>
      <c r="C3" s="659"/>
      <c r="D3" s="659"/>
      <c r="E3" s="659"/>
      <c r="F3" s="659"/>
    </row>
    <row r="4" spans="1:23" x14ac:dyDescent="0.15">
      <c r="B4" s="51"/>
    </row>
    <row r="5" spans="1:23" ht="15" thickBot="1" x14ac:dyDescent="0.2">
      <c r="B5" s="223" t="s">
        <v>625</v>
      </c>
    </row>
    <row r="6" spans="1:23" x14ac:dyDescent="0.15">
      <c r="A6" s="464"/>
      <c r="B6" s="465" t="s">
        <v>626</v>
      </c>
      <c r="C6" s="466"/>
      <c r="D6" s="466"/>
      <c r="E6" s="466"/>
      <c r="F6" s="466"/>
      <c r="G6" s="466"/>
      <c r="H6" s="466"/>
      <c r="I6" s="466"/>
      <c r="J6" s="466"/>
      <c r="K6" s="466"/>
      <c r="L6" s="466"/>
      <c r="M6" s="466"/>
      <c r="N6" s="466"/>
      <c r="O6" s="466"/>
      <c r="P6" s="466"/>
      <c r="Q6" s="466"/>
      <c r="R6" s="466"/>
      <c r="S6" s="466"/>
      <c r="T6" s="466"/>
      <c r="U6" s="466"/>
      <c r="V6" s="466"/>
      <c r="W6" s="467"/>
    </row>
    <row r="7" spans="1:23" ht="16" x14ac:dyDescent="0.2">
      <c r="A7" s="468"/>
      <c r="D7" s="45" t="s">
        <v>627</v>
      </c>
      <c r="E7" s="45" t="s">
        <v>628</v>
      </c>
      <c r="G7" s="469" t="s">
        <v>629</v>
      </c>
      <c r="H7" s="154"/>
      <c r="I7" s="154"/>
      <c r="J7" s="154"/>
      <c r="K7" s="154"/>
      <c r="L7" s="154"/>
      <c r="M7" s="154"/>
      <c r="N7" s="154"/>
      <c r="O7" s="154"/>
      <c r="P7" s="154"/>
      <c r="Q7" s="154"/>
      <c r="R7" s="154"/>
      <c r="W7" s="470"/>
    </row>
    <row r="8" spans="1:23" x14ac:dyDescent="0.15">
      <c r="A8" s="883" t="s">
        <v>449</v>
      </c>
      <c r="B8">
        <v>174000</v>
      </c>
      <c r="C8" s="1" t="s">
        <v>630</v>
      </c>
      <c r="D8" s="61" t="e">
        <f>E9</f>
        <v>#DIV/0!</v>
      </c>
      <c r="E8" s="61" t="e">
        <f>D9</f>
        <v>#DIV/0!</v>
      </c>
      <c r="G8" s="6" t="s">
        <v>631</v>
      </c>
      <c r="H8" s="2"/>
      <c r="W8" s="470"/>
    </row>
    <row r="9" spans="1:23" x14ac:dyDescent="0.15">
      <c r="A9" s="883"/>
      <c r="B9">
        <v>237000</v>
      </c>
      <c r="C9" s="1" t="s">
        <v>140</v>
      </c>
      <c r="D9" s="61" t="e">
        <f>IF('Recap Page'!I5&lt;0,-'Recap Page'!I5,0)</f>
        <v>#DIV/0!</v>
      </c>
      <c r="E9" s="61" t="e">
        <f>IF('Recap Page'!I5&gt;0,'Recap Page'!I5,0)</f>
        <v>#DIV/0!</v>
      </c>
      <c r="G9" s="6" t="s">
        <v>632</v>
      </c>
      <c r="W9" s="470"/>
    </row>
    <row r="10" spans="1:23" ht="14" thickBot="1" x14ac:dyDescent="0.2">
      <c r="A10" s="471"/>
      <c r="B10" s="472"/>
      <c r="C10" s="473"/>
      <c r="D10" s="474"/>
      <c r="E10" s="474"/>
      <c r="F10" s="473"/>
      <c r="G10" s="475" t="s">
        <v>633</v>
      </c>
      <c r="H10" s="473"/>
      <c r="I10" s="473"/>
      <c r="J10" s="473"/>
      <c r="K10" s="473"/>
      <c r="L10" s="473"/>
      <c r="M10" s="473"/>
      <c r="N10" s="473"/>
      <c r="O10" s="473"/>
      <c r="P10" s="473"/>
      <c r="Q10" s="473"/>
      <c r="R10" s="473"/>
      <c r="S10" s="473"/>
      <c r="T10" s="473"/>
      <c r="U10" s="473"/>
      <c r="V10" s="473"/>
      <c r="W10" s="476"/>
    </row>
    <row r="11" spans="1:23" x14ac:dyDescent="0.15">
      <c r="A11" s="464"/>
      <c r="B11" s="465" t="s">
        <v>634</v>
      </c>
      <c r="C11" s="465"/>
      <c r="D11" s="477"/>
      <c r="E11" s="477"/>
      <c r="F11" s="466"/>
      <c r="G11" s="478"/>
      <c r="H11" s="466"/>
      <c r="I11" s="466"/>
      <c r="J11" s="466"/>
      <c r="K11" s="466"/>
      <c r="L11" s="466"/>
      <c r="M11" s="466"/>
      <c r="N11" s="466"/>
      <c r="O11" s="466"/>
      <c r="P11" s="466"/>
      <c r="Q11" s="466"/>
      <c r="R11" s="466"/>
      <c r="S11" s="466"/>
      <c r="T11" s="479"/>
      <c r="U11" s="466"/>
      <c r="V11" s="466"/>
      <c r="W11" s="467"/>
    </row>
    <row r="12" spans="1:23" ht="16" x14ac:dyDescent="0.2">
      <c r="A12" s="884" t="s">
        <v>479</v>
      </c>
      <c r="B12" s="480"/>
      <c r="C12" s="1"/>
      <c r="D12" s="80"/>
      <c r="E12" s="80"/>
      <c r="G12" s="469" t="s">
        <v>635</v>
      </c>
      <c r="H12" s="154"/>
      <c r="I12" s="154"/>
      <c r="J12" s="154"/>
      <c r="K12" s="154"/>
      <c r="L12" s="154"/>
      <c r="M12" s="154"/>
      <c r="N12" s="154"/>
      <c r="O12" s="154"/>
      <c r="P12" s="154"/>
      <c r="Q12" s="154"/>
      <c r="R12" s="154"/>
      <c r="S12" s="86"/>
      <c r="T12" s="121"/>
      <c r="W12" s="470"/>
    </row>
    <row r="13" spans="1:23" x14ac:dyDescent="0.15">
      <c r="A13" s="885"/>
      <c r="B13" s="480" t="s">
        <v>636</v>
      </c>
      <c r="C13" s="1" t="s">
        <v>618</v>
      </c>
      <c r="D13" s="61" t="e">
        <f>IF('Recap Page'!J5&gt;0,'Recap Page'!J5,0)</f>
        <v>#DIV/0!</v>
      </c>
      <c r="E13" s="61" t="e">
        <f>IF('Recap Page'!J5&lt;0,-'Recap Page'!J5,0)</f>
        <v>#DIV/0!</v>
      </c>
      <c r="G13" s="6" t="s">
        <v>637</v>
      </c>
      <c r="H13" s="86"/>
      <c r="I13" s="86"/>
      <c r="J13" s="86"/>
      <c r="K13" s="86"/>
      <c r="L13" s="86"/>
      <c r="M13" s="86"/>
      <c r="N13" s="86"/>
      <c r="O13" s="86"/>
      <c r="P13" s="86"/>
      <c r="Q13" s="86"/>
      <c r="R13" s="86"/>
      <c r="S13" s="86"/>
      <c r="T13" s="121"/>
      <c r="W13" s="470"/>
    </row>
    <row r="14" spans="1:23" x14ac:dyDescent="0.15">
      <c r="A14" s="886"/>
      <c r="B14" s="374" t="s">
        <v>638</v>
      </c>
      <c r="C14" s="1" t="s">
        <v>619</v>
      </c>
      <c r="D14" s="61" t="e">
        <f>IF('Recap Page'!K5&lt;0,-'Recap Page'!K5,0)</f>
        <v>#DIV/0!</v>
      </c>
      <c r="E14" s="61" t="e">
        <f>IF('Recap Page'!K5&gt;0,'Recap Page'!K5,0)</f>
        <v>#DIV/0!</v>
      </c>
      <c r="G14" s="6" t="s">
        <v>639</v>
      </c>
      <c r="T14" s="121"/>
      <c r="W14" s="470"/>
    </row>
    <row r="15" spans="1:23" ht="14" thickBot="1" x14ac:dyDescent="0.2">
      <c r="A15" s="471"/>
      <c r="B15" s="481"/>
      <c r="C15" s="482"/>
      <c r="D15" s="474"/>
      <c r="E15" s="474"/>
      <c r="F15" s="473"/>
      <c r="G15" s="475"/>
      <c r="H15" s="473"/>
      <c r="I15" s="473"/>
      <c r="J15" s="473"/>
      <c r="K15" s="473"/>
      <c r="L15" s="473"/>
      <c r="M15" s="473"/>
      <c r="N15" s="473"/>
      <c r="O15" s="473"/>
      <c r="P15" s="473"/>
      <c r="Q15" s="473"/>
      <c r="R15" s="473"/>
      <c r="S15" s="473"/>
      <c r="T15" s="483"/>
      <c r="U15" s="473"/>
      <c r="V15" s="473"/>
      <c r="W15" s="476"/>
    </row>
    <row r="16" spans="1:23" ht="16" x14ac:dyDescent="0.2">
      <c r="B16" s="436" t="s">
        <v>640</v>
      </c>
      <c r="C16" s="436"/>
      <c r="D16" s="80"/>
      <c r="E16" s="80"/>
      <c r="G16" s="438" t="s">
        <v>641</v>
      </c>
      <c r="H16" s="439"/>
      <c r="I16" s="439"/>
      <c r="J16" s="439"/>
      <c r="K16" s="440"/>
      <c r="L16" s="441"/>
      <c r="M16" s="441"/>
      <c r="N16" s="441"/>
      <c r="O16" s="441"/>
      <c r="P16" s="439"/>
      <c r="Q16" s="439"/>
      <c r="R16" s="439"/>
      <c r="S16" s="439"/>
      <c r="T16" s="128"/>
      <c r="U16" s="128"/>
    </row>
    <row r="17" spans="1:25" x14ac:dyDescent="0.15">
      <c r="A17" s="887" t="s">
        <v>483</v>
      </c>
      <c r="B17" s="53"/>
      <c r="D17" s="80"/>
      <c r="E17" s="80"/>
      <c r="G17" s="442" t="s">
        <v>642</v>
      </c>
      <c r="H17" s="128"/>
      <c r="I17" s="128"/>
      <c r="J17" s="128"/>
      <c r="K17" s="443"/>
      <c r="L17" s="442"/>
      <c r="M17" s="442"/>
      <c r="N17" s="442"/>
      <c r="O17" s="442"/>
      <c r="P17" s="128"/>
      <c r="Q17" s="128"/>
      <c r="R17" s="128"/>
      <c r="S17" s="128"/>
      <c r="T17" s="128"/>
      <c r="U17" s="443"/>
      <c r="V17" s="6"/>
      <c r="W17" s="6"/>
      <c r="X17" s="6"/>
      <c r="Y17" s="6"/>
    </row>
    <row r="18" spans="1:25" ht="16" x14ac:dyDescent="0.2">
      <c r="A18" s="888"/>
      <c r="B18" s="435">
        <v>336020</v>
      </c>
      <c r="C18" s="436" t="s">
        <v>643</v>
      </c>
      <c r="D18" s="434" t="e">
        <f>IF('Recap Page'!J48&lt;0,-'Recap Page'!J48,0)</f>
        <v>#DIV/0!</v>
      </c>
      <c r="E18" s="434" t="e">
        <f>IF('Recap Page'!J48&gt;0,'Recap Page'!J48,0)</f>
        <v>#DIV/0!</v>
      </c>
      <c r="F18" s="127"/>
      <c r="G18" s="442" t="s">
        <v>644</v>
      </c>
      <c r="H18" s="128"/>
      <c r="I18" s="128"/>
      <c r="J18" s="128"/>
      <c r="K18" s="443"/>
      <c r="L18" s="442"/>
      <c r="M18" s="442"/>
      <c r="N18" s="442"/>
      <c r="O18" s="442"/>
      <c r="P18" s="128"/>
      <c r="Q18" s="128"/>
      <c r="R18" s="128"/>
      <c r="S18" s="128"/>
      <c r="T18" s="128"/>
      <c r="U18" s="443"/>
      <c r="V18" s="6"/>
      <c r="W18" s="6"/>
      <c r="X18" s="6"/>
      <c r="Y18" s="6"/>
    </row>
    <row r="19" spans="1:25" x14ac:dyDescent="0.15">
      <c r="A19" s="889"/>
      <c r="B19" s="437" t="s">
        <v>645</v>
      </c>
      <c r="C19" s="436" t="s">
        <v>151</v>
      </c>
      <c r="D19" s="434" t="e">
        <f>IF('Recap Page'!M5&gt;0,'Recap Page'!M5,0)</f>
        <v>#DIV/0!</v>
      </c>
      <c r="E19" s="434" t="e">
        <f>IF('Recap Page'!M5&lt;0,-'Recap Page'!M5,0)</f>
        <v>#DIV/0!</v>
      </c>
      <c r="G19" s="442" t="s">
        <v>646</v>
      </c>
      <c r="H19" s="128"/>
      <c r="I19" s="128"/>
      <c r="J19" s="128"/>
      <c r="K19" s="128"/>
      <c r="L19" s="128"/>
      <c r="M19" s="128"/>
      <c r="N19" s="128"/>
      <c r="O19" s="128"/>
      <c r="P19" s="128"/>
      <c r="Q19" s="128"/>
      <c r="R19" s="128"/>
      <c r="S19" s="128"/>
      <c r="T19" s="128"/>
      <c r="U19" s="443"/>
      <c r="V19" s="6"/>
      <c r="W19" s="6"/>
      <c r="X19" s="6"/>
      <c r="Y19" s="6"/>
    </row>
    <row r="20" spans="1:25" x14ac:dyDescent="0.15">
      <c r="A20" s="372"/>
      <c r="B20" s="373" t="s">
        <v>645</v>
      </c>
      <c r="C20" s="1" t="s">
        <v>151</v>
      </c>
      <c r="D20" s="206"/>
      <c r="E20" s="206"/>
      <c r="G20" s="289" t="s">
        <v>647</v>
      </c>
      <c r="U20" s="139"/>
      <c r="V20" s="6"/>
      <c r="W20" s="6"/>
      <c r="X20" s="6"/>
      <c r="Y20" s="6"/>
    </row>
    <row r="21" spans="1:25" ht="13.5" customHeight="1" x14ac:dyDescent="0.15">
      <c r="A21" s="372"/>
      <c r="B21" s="376"/>
      <c r="C21" s="379" t="s">
        <v>648</v>
      </c>
      <c r="D21" s="206"/>
      <c r="E21" s="206"/>
      <c r="G21" s="444"/>
      <c r="H21" s="5"/>
      <c r="I21" s="5"/>
      <c r="J21" s="5"/>
      <c r="K21" s="5"/>
      <c r="L21" s="5"/>
      <c r="M21" s="5"/>
      <c r="N21" s="5"/>
      <c r="O21" s="5"/>
      <c r="P21" s="5"/>
      <c r="Q21" s="5"/>
      <c r="R21" s="5"/>
      <c r="S21" s="5"/>
      <c r="T21" s="5"/>
      <c r="U21" s="445"/>
      <c r="V21" s="286"/>
      <c r="W21" s="286"/>
      <c r="X21" s="6"/>
      <c r="Y21" s="6"/>
    </row>
    <row r="22" spans="1:25" ht="13.5" customHeight="1" x14ac:dyDescent="0.15">
      <c r="B22" s="243"/>
      <c r="C22" s="45" t="s">
        <v>473</v>
      </c>
      <c r="D22" s="66" t="e">
        <f>SUM(D9:D21)</f>
        <v>#DIV/0!</v>
      </c>
      <c r="E22" s="66" t="e">
        <f>SUM(E9:E21)</f>
        <v>#DIV/0!</v>
      </c>
      <c r="F22" s="5"/>
      <c r="G22" s="107" t="s">
        <v>649</v>
      </c>
    </row>
    <row r="23" spans="1:25" ht="12.75" customHeight="1" thickBot="1" x14ac:dyDescent="0.2">
      <c r="A23" s="489"/>
      <c r="B23" s="485"/>
      <c r="C23" s="486" t="s">
        <v>650</v>
      </c>
      <c r="D23" s="487"/>
      <c r="E23" s="488" t="e">
        <f>E22-D22</f>
        <v>#DIV/0!</v>
      </c>
      <c r="F23" s="490"/>
      <c r="G23" s="385" t="s">
        <v>651</v>
      </c>
    </row>
    <row r="24" spans="1:25" ht="12.75" customHeight="1" x14ac:dyDescent="0.15">
      <c r="A24" s="878" t="s">
        <v>652</v>
      </c>
      <c r="B24" s="19"/>
      <c r="C24" s="890"/>
      <c r="D24" s="890"/>
      <c r="E24" s="484"/>
      <c r="F24" s="461" t="s">
        <v>653</v>
      </c>
      <c r="G24" s="385" t="s">
        <v>654</v>
      </c>
      <c r="H24" s="140"/>
      <c r="I24" s="124"/>
      <c r="J24" s="124"/>
      <c r="K24" s="124"/>
      <c r="L24" s="124"/>
      <c r="M24" s="124"/>
      <c r="N24" s="124"/>
      <c r="O24" s="124"/>
      <c r="P24" s="124"/>
      <c r="Q24" s="124"/>
      <c r="R24" s="140"/>
    </row>
    <row r="25" spans="1:25" ht="16" x14ac:dyDescent="0.2">
      <c r="A25" s="878"/>
      <c r="B25" s="141" t="s">
        <v>655</v>
      </c>
      <c r="C25" s="122"/>
      <c r="D25" s="123"/>
      <c r="E25" s="123"/>
      <c r="F25" s="459" t="s">
        <v>656</v>
      </c>
      <c r="G25" s="385"/>
      <c r="I25" s="147" t="s">
        <v>657</v>
      </c>
      <c r="J25" s="147"/>
      <c r="K25" s="147"/>
      <c r="L25" s="147"/>
      <c r="M25" s="147"/>
      <c r="S25" s="54"/>
      <c r="T25" s="121"/>
    </row>
    <row r="26" spans="1:25" ht="16" x14ac:dyDescent="0.2">
      <c r="A26" s="878"/>
      <c r="B26" s="882" t="s">
        <v>658</v>
      </c>
      <c r="C26" s="882"/>
      <c r="D26" s="882"/>
      <c r="E26" s="882"/>
      <c r="F26" s="460" t="s">
        <v>659</v>
      </c>
      <c r="G26" s="463" t="s">
        <v>660</v>
      </c>
      <c r="I26" s="67" t="s">
        <v>442</v>
      </c>
      <c r="J26" s="67" t="s">
        <v>519</v>
      </c>
      <c r="K26" s="67" t="s">
        <v>532</v>
      </c>
      <c r="L26" s="67" t="s">
        <v>536</v>
      </c>
      <c r="M26" s="67" t="s">
        <v>595</v>
      </c>
      <c r="R26" s="5"/>
      <c r="S26" s="5"/>
      <c r="T26" s="387"/>
      <c r="U26" s="5"/>
      <c r="V26" s="5"/>
      <c r="W26" s="5"/>
    </row>
    <row r="27" spans="1:25" x14ac:dyDescent="0.15">
      <c r="A27" s="878"/>
      <c r="C27" s="54" t="s">
        <v>661</v>
      </c>
      <c r="D27" s="61" t="e">
        <f>Q31</f>
        <v>#DIV/0!</v>
      </c>
      <c r="E27" s="447" t="s">
        <v>662</v>
      </c>
      <c r="F27" s="453"/>
      <c r="G27" s="452" t="s">
        <v>663</v>
      </c>
      <c r="H27" s="99"/>
      <c r="I27" s="337" t="e">
        <f>(D19+D20-E19-E20)-J27-K27-L27-M27</f>
        <v>#DIV/0!</v>
      </c>
      <c r="J27" s="337">
        <f>'FURS-Sample-JV-Tab'!F16-'FURS-Sample-JV-Tab'!G16+'FURS-Sample-JV-Tab'!F38+'FURS-Sample-JV-Tab'!F44-'FURS-Sample-JV-Tab'!G49</f>
        <v>0</v>
      </c>
      <c r="K27" s="337">
        <f>'MPORS-Sample-JV'!F16-'MPORS-Sample-JV'!G16+'MPORS-Sample-JV'!F38+'MPORS-Sample-JV'!F44-'MPORS-Sample-JV'!G49</f>
        <v>0</v>
      </c>
      <c r="L27" s="337">
        <f>'SRS-Sample-JV'!F16-'SRS-Sample-JV'!G16+'SRS-Sample-JV'!F38-'SRS-Sample-JV'!G49</f>
        <v>0</v>
      </c>
      <c r="M27" s="337">
        <f>'TRS-Sample-JV'!F16-'TRS-Sample-JV'!G16+'TRS-Sample-JV'!F38+'TRS-Sample-JV'!F44-'TRS-Sample-JV'!G49</f>
        <v>0</v>
      </c>
      <c r="N27" s="364" t="e">
        <f>D19+D20-E19-E20</f>
        <v>#DIV/0!</v>
      </c>
      <c r="O27" s="128" t="s">
        <v>664</v>
      </c>
    </row>
    <row r="28" spans="1:25" x14ac:dyDescent="0.15">
      <c r="A28" s="878"/>
      <c r="C28" s="54" t="s">
        <v>665</v>
      </c>
      <c r="D28" s="61" t="e">
        <f t="shared" ref="D28:D35" si="0">Q32</f>
        <v>#DIV/0!</v>
      </c>
      <c r="E28" s="447" t="s">
        <v>666</v>
      </c>
      <c r="F28" s="454"/>
      <c r="G28" s="323" t="s">
        <v>667</v>
      </c>
      <c r="H28" s="150"/>
      <c r="I28" s="344" t="e">
        <f>'Recap Page'!B48*'Payroll Allocation-Input Tab'!E10</f>
        <v>#DIV/0!</v>
      </c>
      <c r="J28" s="344">
        <f>'Recap Page'!C48</f>
        <v>0</v>
      </c>
      <c r="K28" s="344">
        <f>'Recap Page'!D48</f>
        <v>0</v>
      </c>
      <c r="L28" s="344">
        <f>'Recap Page'!E48</f>
        <v>0</v>
      </c>
      <c r="M28" s="344">
        <f>'Recap Page'!F48</f>
        <v>0</v>
      </c>
      <c r="N28" s="344" t="e">
        <f>SUM(I28:M28)</f>
        <v>#DIV/0!</v>
      </c>
      <c r="O28" s="345" t="s">
        <v>668</v>
      </c>
    </row>
    <row r="29" spans="1:25" x14ac:dyDescent="0.15">
      <c r="A29" s="878"/>
      <c r="C29" s="54" t="s">
        <v>669</v>
      </c>
      <c r="D29" s="61" t="e">
        <f t="shared" si="0"/>
        <v>#DIV/0!</v>
      </c>
      <c r="E29" s="448" t="s">
        <v>670</v>
      </c>
      <c r="F29" s="454"/>
      <c r="G29" s="149" t="s">
        <v>671</v>
      </c>
      <c r="H29" s="28"/>
    </row>
    <row r="30" spans="1:25" x14ac:dyDescent="0.15">
      <c r="A30" s="878"/>
      <c r="C30" s="54" t="s">
        <v>672</v>
      </c>
      <c r="D30" s="61" t="e">
        <f t="shared" si="0"/>
        <v>#DIV/0!</v>
      </c>
      <c r="E30" s="448" t="s">
        <v>673</v>
      </c>
      <c r="F30" s="454"/>
      <c r="G30" s="149" t="s">
        <v>674</v>
      </c>
      <c r="H30" s="28"/>
      <c r="I30" s="799" t="s">
        <v>675</v>
      </c>
      <c r="J30" s="799"/>
      <c r="K30" s="799"/>
      <c r="L30" s="67" t="s">
        <v>442</v>
      </c>
      <c r="M30" s="67" t="s">
        <v>519</v>
      </c>
      <c r="N30" s="67" t="s">
        <v>532</v>
      </c>
      <c r="O30" s="67" t="s">
        <v>536</v>
      </c>
      <c r="P30" s="67" t="s">
        <v>595</v>
      </c>
      <c r="Q30" s="62"/>
    </row>
    <row r="31" spans="1:25" x14ac:dyDescent="0.15">
      <c r="A31" s="878"/>
      <c r="C31" s="54" t="s">
        <v>676</v>
      </c>
      <c r="D31" s="61" t="e">
        <f t="shared" si="0"/>
        <v>#DIV/0!</v>
      </c>
      <c r="E31" s="448" t="s">
        <v>677</v>
      </c>
      <c r="F31" s="454"/>
      <c r="G31" s="149" t="s">
        <v>678</v>
      </c>
      <c r="H31" s="28"/>
      <c r="I31" s="62"/>
      <c r="J31" s="62"/>
      <c r="K31" s="73" t="s">
        <v>661</v>
      </c>
      <c r="L31" s="61" t="e">
        <f>I27*'Payroll Allocation-Input Tab'!E26</f>
        <v>#DIV/0!</v>
      </c>
      <c r="M31" s="61">
        <f>J27*'Payroll Allocation-Input Tab'!E29</f>
        <v>0</v>
      </c>
      <c r="N31" s="61">
        <f>K27*'Payroll Allocation-Input Tab'!E30</f>
        <v>0</v>
      </c>
      <c r="O31" s="61">
        <f>L27*'Payroll Allocation-Input Tab'!E31</f>
        <v>0</v>
      </c>
      <c r="P31" s="74">
        <f>M27*'Payroll Allocation-Input Tab'!E32</f>
        <v>0</v>
      </c>
      <c r="Q31" s="61" t="e">
        <f>SUM(L31:P31)</f>
        <v>#DIV/0!</v>
      </c>
    </row>
    <row r="32" spans="1:25" x14ac:dyDescent="0.15">
      <c r="A32" s="878"/>
      <c r="C32" s="54" t="s">
        <v>679</v>
      </c>
      <c r="D32" s="61" t="e">
        <f t="shared" si="0"/>
        <v>#DIV/0!</v>
      </c>
      <c r="E32" s="448" t="s">
        <v>680</v>
      </c>
      <c r="F32" s="455"/>
      <c r="G32" s="149" t="s">
        <v>681</v>
      </c>
      <c r="H32" s="28"/>
      <c r="I32" s="62"/>
      <c r="J32" s="62"/>
      <c r="K32" s="73" t="s">
        <v>665</v>
      </c>
      <c r="L32" s="61" t="e">
        <f>I27*'Payroll Allocation-Input Tab'!F26</f>
        <v>#DIV/0!</v>
      </c>
      <c r="M32" s="61">
        <f>J27*'Payroll Allocation-Input Tab'!F29</f>
        <v>0</v>
      </c>
      <c r="N32" s="61">
        <f>K27*'Payroll Allocation-Input Tab'!F30</f>
        <v>0</v>
      </c>
      <c r="O32" s="61">
        <f>L27*'Payroll Allocation-Input Tab'!F31</f>
        <v>0</v>
      </c>
      <c r="P32" s="69">
        <f>M27*'Payroll Allocation-Input Tab'!F32</f>
        <v>0</v>
      </c>
      <c r="Q32" s="61" t="e">
        <f>SUM(L32:P32)</f>
        <v>#DIV/0!</v>
      </c>
    </row>
    <row r="33" spans="1:18" x14ac:dyDescent="0.15">
      <c r="A33" s="878"/>
      <c r="C33" s="54" t="s">
        <v>682</v>
      </c>
      <c r="D33" s="61" t="e">
        <f t="shared" si="0"/>
        <v>#DIV/0!</v>
      </c>
      <c r="E33" s="448" t="s">
        <v>683</v>
      </c>
      <c r="F33" s="455"/>
      <c r="G33" s="149" t="s">
        <v>684</v>
      </c>
      <c r="H33" s="28"/>
      <c r="I33" s="62"/>
      <c r="J33" s="62"/>
      <c r="K33" s="73" t="s">
        <v>669</v>
      </c>
      <c r="L33" s="61" t="e">
        <f>I27*'Payroll Allocation-Input Tab'!G26</f>
        <v>#DIV/0!</v>
      </c>
      <c r="M33" s="61">
        <f>J27*'Payroll Allocation-Input Tab'!G29</f>
        <v>0</v>
      </c>
      <c r="N33" s="61">
        <f>K27*'Payroll Allocation-Input Tab'!G30</f>
        <v>0</v>
      </c>
      <c r="O33" s="61">
        <f>L27*'Payroll Allocation-Input Tab'!G31</f>
        <v>0</v>
      </c>
      <c r="P33" s="69">
        <f>M27*'Payroll Allocation-Input Tab'!G32</f>
        <v>0</v>
      </c>
      <c r="Q33" s="61" t="e">
        <f t="shared" ref="Q33:Q39" si="1">SUM(L33:P33)</f>
        <v>#DIV/0!</v>
      </c>
    </row>
    <row r="34" spans="1:18" x14ac:dyDescent="0.15">
      <c r="A34" s="878"/>
      <c r="C34" s="54" t="s">
        <v>685</v>
      </c>
      <c r="D34" s="61" t="e">
        <f t="shared" si="0"/>
        <v>#DIV/0!</v>
      </c>
      <c r="E34" s="448" t="s">
        <v>686</v>
      </c>
      <c r="F34" s="455"/>
      <c r="G34" s="149" t="s">
        <v>687</v>
      </c>
      <c r="H34" s="28"/>
      <c r="I34" s="62"/>
      <c r="J34" s="62"/>
      <c r="K34" s="73" t="s">
        <v>672</v>
      </c>
      <c r="L34" s="61" t="e">
        <f>I27*'Payroll Allocation-Input Tab'!H26</f>
        <v>#DIV/0!</v>
      </c>
      <c r="M34" s="61">
        <f>J27*'Payroll Allocation-Input Tab'!H29</f>
        <v>0</v>
      </c>
      <c r="N34" s="61">
        <f>K27*'Payroll Allocation-Input Tab'!H30</f>
        <v>0</v>
      </c>
      <c r="O34" s="61">
        <f>L27*'Payroll Allocation-Input Tab'!H31</f>
        <v>0</v>
      </c>
      <c r="P34" s="69">
        <f>M27*'Payroll Allocation-Input Tab'!H32</f>
        <v>0</v>
      </c>
      <c r="Q34" s="61" t="e">
        <f t="shared" si="1"/>
        <v>#DIV/0!</v>
      </c>
    </row>
    <row r="35" spans="1:18" x14ac:dyDescent="0.15">
      <c r="A35" s="878"/>
      <c r="B35" s="5"/>
      <c r="C35" s="55" t="s">
        <v>688</v>
      </c>
      <c r="D35" s="63" t="e">
        <f t="shared" si="0"/>
        <v>#DIV/0!</v>
      </c>
      <c r="E35" s="448" t="s">
        <v>689</v>
      </c>
      <c r="F35" s="455"/>
      <c r="G35" s="149" t="s">
        <v>690</v>
      </c>
      <c r="H35" s="28"/>
      <c r="I35" s="62"/>
      <c r="J35" s="62"/>
      <c r="K35" s="73" t="s">
        <v>676</v>
      </c>
      <c r="L35" s="61" t="e">
        <f>I27*'Payroll Allocation-Input Tab'!I26</f>
        <v>#DIV/0!</v>
      </c>
      <c r="M35" s="61">
        <f>J27*'Payroll Allocation-Input Tab'!I29</f>
        <v>0</v>
      </c>
      <c r="N35" s="61">
        <f>K27*'Payroll Allocation-Input Tab'!I30</f>
        <v>0</v>
      </c>
      <c r="O35" s="61">
        <f>L27*'Payroll Allocation-Input Tab'!I31</f>
        <v>0</v>
      </c>
      <c r="P35" s="69">
        <f>M27*'Payroll Allocation-Input Tab'!I32</f>
        <v>0</v>
      </c>
      <c r="Q35" s="61" t="e">
        <f t="shared" si="1"/>
        <v>#DIV/0!</v>
      </c>
    </row>
    <row r="36" spans="1:18" ht="15" customHeight="1" x14ac:dyDescent="0.15">
      <c r="A36" s="879"/>
      <c r="B36" s="64"/>
      <c r="C36" s="148" t="s">
        <v>691</v>
      </c>
      <c r="D36" s="66" t="e">
        <f>SUM(D27:D35)</f>
        <v>#DIV/0!</v>
      </c>
      <c r="E36" s="448" t="s">
        <v>692</v>
      </c>
      <c r="F36" s="66">
        <f>SUM(F27:F35)</f>
        <v>0</v>
      </c>
      <c r="G36" s="149" t="s">
        <v>693</v>
      </c>
      <c r="H36" s="28"/>
      <c r="I36" s="62"/>
      <c r="J36" s="62"/>
      <c r="K36" s="73" t="s">
        <v>679</v>
      </c>
      <c r="L36" s="61" t="e">
        <f>I27*'Payroll Allocation-Input Tab'!J26</f>
        <v>#DIV/0!</v>
      </c>
      <c r="M36" s="61">
        <f>J27*'Payroll Allocation-Input Tab'!J29</f>
        <v>0</v>
      </c>
      <c r="N36" s="61">
        <f>K27*'Payroll Allocation-Input Tab'!J30</f>
        <v>0</v>
      </c>
      <c r="O36" s="61">
        <f>L27*'Payroll Allocation-Input Tab'!J31</f>
        <v>0</v>
      </c>
      <c r="P36" s="69">
        <f>M27*'Payroll Allocation-Input Tab'!J32</f>
        <v>0</v>
      </c>
      <c r="Q36" s="61" t="e">
        <f t="shared" si="1"/>
        <v>#DIV/0!</v>
      </c>
    </row>
    <row r="37" spans="1:18" x14ac:dyDescent="0.15">
      <c r="F37" s="5"/>
      <c r="G37" s="52" t="s">
        <v>694</v>
      </c>
      <c r="H37" s="29"/>
      <c r="I37" s="62"/>
      <c r="J37" s="62"/>
      <c r="K37" s="73" t="s">
        <v>682</v>
      </c>
      <c r="L37" s="61" t="e">
        <f>I27*'Payroll Allocation-Input Tab'!K26</f>
        <v>#DIV/0!</v>
      </c>
      <c r="M37" s="61">
        <f>J27*'Payroll Allocation-Input Tab'!K29</f>
        <v>0</v>
      </c>
      <c r="N37" s="61">
        <f>K27*'Payroll Allocation-Input Tab'!K30</f>
        <v>0</v>
      </c>
      <c r="O37" s="61">
        <f>L27*'Payroll Allocation-Input Tab'!K31</f>
        <v>0</v>
      </c>
      <c r="P37" s="69">
        <f>M27*'Payroll Allocation-Input Tab'!K32</f>
        <v>0</v>
      </c>
      <c r="Q37" s="61" t="e">
        <f t="shared" si="1"/>
        <v>#DIV/0!</v>
      </c>
    </row>
    <row r="38" spans="1:18" ht="12.75" customHeight="1" x14ac:dyDescent="0.15">
      <c r="A38" s="880" t="s">
        <v>695</v>
      </c>
      <c r="B38" s="96"/>
      <c r="C38" s="96"/>
      <c r="D38" s="96"/>
      <c r="E38" s="96"/>
      <c r="F38" s="461" t="s">
        <v>696</v>
      </c>
      <c r="G38" s="86"/>
      <c r="I38" s="62"/>
      <c r="J38" s="62"/>
      <c r="K38" s="73" t="s">
        <v>685</v>
      </c>
      <c r="L38" s="61" t="e">
        <f>I27*'Payroll Allocation-Input Tab'!L26</f>
        <v>#DIV/0!</v>
      </c>
      <c r="M38" s="61">
        <f>J27*'Payroll Allocation-Input Tab'!L29</f>
        <v>0</v>
      </c>
      <c r="N38" s="61">
        <f>K27*'Payroll Allocation-Input Tab'!L30</f>
        <v>0</v>
      </c>
      <c r="O38" s="61">
        <f>L27*'Payroll Allocation-Input Tab'!L31</f>
        <v>0</v>
      </c>
      <c r="P38" s="69">
        <f>M27*'Payroll Allocation-Input Tab'!L32</f>
        <v>0</v>
      </c>
      <c r="Q38" s="61" t="e">
        <f t="shared" si="1"/>
        <v>#DIV/0!</v>
      </c>
    </row>
    <row r="39" spans="1:18" ht="16" x14ac:dyDescent="0.2">
      <c r="A39" s="878"/>
      <c r="B39" s="84" t="s">
        <v>697</v>
      </c>
      <c r="C39" s="85"/>
      <c r="F39" s="459" t="s">
        <v>656</v>
      </c>
      <c r="I39" s="64"/>
      <c r="J39" s="64"/>
      <c r="K39" s="75" t="s">
        <v>688</v>
      </c>
      <c r="L39" s="63" t="e">
        <f>I27*'Payroll Allocation-Input Tab'!M26</f>
        <v>#DIV/0!</v>
      </c>
      <c r="M39" s="63">
        <f>J27*'Payroll Allocation-Input Tab'!M29</f>
        <v>0</v>
      </c>
      <c r="N39" s="63">
        <f>K27*'Payroll Allocation-Input Tab'!M30</f>
        <v>0</v>
      </c>
      <c r="O39" s="63">
        <f>L27*'Payroll Allocation-Input Tab'!M31</f>
        <v>0</v>
      </c>
      <c r="P39" s="71">
        <f>M27*'Payroll Allocation-Input Tab'!M32</f>
        <v>0</v>
      </c>
      <c r="Q39" s="61" t="e">
        <f t="shared" si="1"/>
        <v>#DIV/0!</v>
      </c>
    </row>
    <row r="40" spans="1:18" ht="16" x14ac:dyDescent="0.2">
      <c r="A40" s="878"/>
      <c r="B40" s="72" t="s">
        <v>698</v>
      </c>
      <c r="C40" s="57"/>
      <c r="D40" s="57"/>
      <c r="F40" s="460" t="s">
        <v>659</v>
      </c>
      <c r="I40" s="62"/>
      <c r="J40" s="62"/>
      <c r="K40" s="62"/>
      <c r="L40" s="61" t="e">
        <f>SUM(L31:L39)</f>
        <v>#DIV/0!</v>
      </c>
      <c r="M40" s="61">
        <f t="shared" ref="M40:P40" si="2">SUM(M31:M39)</f>
        <v>0</v>
      </c>
      <c r="N40" s="61">
        <f t="shared" si="2"/>
        <v>0</v>
      </c>
      <c r="O40" s="61">
        <f t="shared" si="2"/>
        <v>0</v>
      </c>
      <c r="P40" s="61">
        <f t="shared" si="2"/>
        <v>0</v>
      </c>
      <c r="Q40" s="61" t="e">
        <f>SUM(L40:P40)</f>
        <v>#DIV/0!</v>
      </c>
    </row>
    <row r="41" spans="1:18" x14ac:dyDescent="0.15">
      <c r="A41" s="878"/>
      <c r="C41" s="54" t="s">
        <v>661</v>
      </c>
      <c r="D41" s="61" t="e">
        <f>Q45</f>
        <v>#DIV/0!</v>
      </c>
      <c r="E41" s="447" t="s">
        <v>662</v>
      </c>
      <c r="F41" s="456"/>
      <c r="G41" s="452" t="s">
        <v>699</v>
      </c>
      <c r="H41" s="152"/>
    </row>
    <row r="42" spans="1:18" x14ac:dyDescent="0.15">
      <c r="A42" s="878"/>
      <c r="C42" s="54" t="s">
        <v>665</v>
      </c>
      <c r="D42" s="61" t="e">
        <f>Q46</f>
        <v>#DIV/0!</v>
      </c>
      <c r="E42" s="447" t="s">
        <v>666</v>
      </c>
      <c r="F42" s="457"/>
      <c r="G42" s="323" t="s">
        <v>357</v>
      </c>
      <c r="H42" s="28"/>
    </row>
    <row r="43" spans="1:18" x14ac:dyDescent="0.15">
      <c r="A43" s="878"/>
      <c r="C43" s="54" t="s">
        <v>669</v>
      </c>
      <c r="D43" s="61" t="e">
        <f t="shared" ref="D43:D49" si="3">Q47</f>
        <v>#DIV/0!</v>
      </c>
      <c r="E43" s="448" t="s">
        <v>670</v>
      </c>
      <c r="F43" s="457"/>
      <c r="G43" s="153" t="s">
        <v>700</v>
      </c>
      <c r="H43" s="28"/>
    </row>
    <row r="44" spans="1:18" x14ac:dyDescent="0.15">
      <c r="A44" s="878"/>
      <c r="C44" s="54" t="s">
        <v>672</v>
      </c>
      <c r="D44" s="61" t="e">
        <f t="shared" si="3"/>
        <v>#DIV/0!</v>
      </c>
      <c r="E44" s="448" t="s">
        <v>701</v>
      </c>
      <c r="F44" s="457"/>
      <c r="G44" s="153" t="s">
        <v>702</v>
      </c>
      <c r="H44" s="28"/>
      <c r="I44" s="799" t="s">
        <v>703</v>
      </c>
      <c r="J44" s="799"/>
      <c r="K44" s="799"/>
      <c r="L44" s="81" t="s">
        <v>442</v>
      </c>
      <c r="M44" s="81" t="s">
        <v>519</v>
      </c>
      <c r="N44" s="81" t="s">
        <v>532</v>
      </c>
      <c r="O44" s="81" t="s">
        <v>536</v>
      </c>
      <c r="P44" s="81" t="s">
        <v>595</v>
      </c>
      <c r="Q44" s="62"/>
      <c r="R44" s="24" t="s">
        <v>10</v>
      </c>
    </row>
    <row r="45" spans="1:18" x14ac:dyDescent="0.15">
      <c r="A45" s="878"/>
      <c r="C45" s="54" t="s">
        <v>676</v>
      </c>
      <c r="D45" s="61" t="e">
        <f t="shared" si="3"/>
        <v>#DIV/0!</v>
      </c>
      <c r="E45" s="448" t="s">
        <v>704</v>
      </c>
      <c r="F45" s="457"/>
      <c r="G45" s="153" t="s">
        <v>705</v>
      </c>
      <c r="H45" s="28"/>
      <c r="I45" s="62"/>
      <c r="J45" s="62"/>
      <c r="K45" s="73" t="s">
        <v>661</v>
      </c>
      <c r="L45" s="61" t="e">
        <f>I28*'Payroll Allocation-Input Tab'!E26</f>
        <v>#DIV/0!</v>
      </c>
      <c r="M45" s="61">
        <f>J28*'Payroll Allocation-Input Tab'!E29</f>
        <v>0</v>
      </c>
      <c r="N45" s="61">
        <f>K28*'Payroll Allocation-Input Tab'!E30</f>
        <v>0</v>
      </c>
      <c r="O45" s="61">
        <f>L28*'Payroll Allocation-Input Tab'!E31</f>
        <v>0</v>
      </c>
      <c r="P45" s="74">
        <f>M28*'Payroll Allocation-Input Tab'!E32</f>
        <v>0</v>
      </c>
      <c r="Q45" s="61" t="e">
        <f>SUM(L45:P45)</f>
        <v>#DIV/0!</v>
      </c>
    </row>
    <row r="46" spans="1:18" x14ac:dyDescent="0.15">
      <c r="A46" s="878"/>
      <c r="C46" s="54" t="s">
        <v>679</v>
      </c>
      <c r="D46" s="61" t="e">
        <f t="shared" si="3"/>
        <v>#DIV/0!</v>
      </c>
      <c r="E46" s="448" t="s">
        <v>706</v>
      </c>
      <c r="F46" s="457"/>
      <c r="G46" s="153" t="s">
        <v>707</v>
      </c>
      <c r="H46" s="28"/>
      <c r="I46" s="62"/>
      <c r="J46" s="62"/>
      <c r="K46" s="73" t="s">
        <v>665</v>
      </c>
      <c r="L46" s="61" t="e">
        <f>I28*'Payroll Allocation-Input Tab'!F26</f>
        <v>#DIV/0!</v>
      </c>
      <c r="M46" s="61">
        <f>J28*'Payroll Allocation-Input Tab'!F29</f>
        <v>0</v>
      </c>
      <c r="N46" s="61">
        <f>K28*'Payroll Allocation-Input Tab'!F30</f>
        <v>0</v>
      </c>
      <c r="O46" s="61">
        <f>L28*'Payroll Allocation-Input Tab'!F31</f>
        <v>0</v>
      </c>
      <c r="P46" s="69">
        <f>M28*'Payroll Allocation-Input Tab'!F32</f>
        <v>0</v>
      </c>
      <c r="Q46" s="61" t="e">
        <f t="shared" ref="Q46:Q53" si="4">SUM(L46:P46)</f>
        <v>#DIV/0!</v>
      </c>
    </row>
    <row r="47" spans="1:18" x14ac:dyDescent="0.15">
      <c r="A47" s="878"/>
      <c r="C47" s="54" t="s">
        <v>682</v>
      </c>
      <c r="D47" s="61" t="e">
        <f t="shared" si="3"/>
        <v>#DIV/0!</v>
      </c>
      <c r="E47" s="448" t="s">
        <v>708</v>
      </c>
      <c r="F47" s="457"/>
      <c r="G47" s="153" t="s">
        <v>709</v>
      </c>
      <c r="H47" s="28"/>
      <c r="I47" s="62"/>
      <c r="J47" s="62"/>
      <c r="K47" s="73" t="s">
        <v>669</v>
      </c>
      <c r="L47" s="61" t="e">
        <f>I28*'Payroll Allocation-Input Tab'!G26</f>
        <v>#DIV/0!</v>
      </c>
      <c r="M47" s="61">
        <f>J28*'Payroll Allocation-Input Tab'!G29</f>
        <v>0</v>
      </c>
      <c r="N47" s="61">
        <f>K28*'Payroll Allocation-Input Tab'!G30</f>
        <v>0</v>
      </c>
      <c r="O47" s="61">
        <f>L28*'Payroll Allocation-Input Tab'!G31</f>
        <v>0</v>
      </c>
      <c r="P47" s="69">
        <f>M28*'Payroll Allocation-Input Tab'!G32</f>
        <v>0</v>
      </c>
      <c r="Q47" s="61" t="e">
        <f t="shared" si="4"/>
        <v>#DIV/0!</v>
      </c>
    </row>
    <row r="48" spans="1:18" x14ac:dyDescent="0.15">
      <c r="A48" s="878"/>
      <c r="C48" s="54" t="s">
        <v>685</v>
      </c>
      <c r="D48" s="61" t="e">
        <f t="shared" si="3"/>
        <v>#DIV/0!</v>
      </c>
      <c r="E48" s="448" t="s">
        <v>710</v>
      </c>
      <c r="F48" s="457"/>
      <c r="G48" s="153" t="s">
        <v>711</v>
      </c>
      <c r="H48" s="28"/>
      <c r="I48" s="62"/>
      <c r="J48" s="62"/>
      <c r="K48" s="73" t="s">
        <v>672</v>
      </c>
      <c r="L48" s="61" t="e">
        <f>I28*'Payroll Allocation-Input Tab'!H26</f>
        <v>#DIV/0!</v>
      </c>
      <c r="M48" s="61">
        <f>J28*'Payroll Allocation-Input Tab'!H29</f>
        <v>0</v>
      </c>
      <c r="N48" s="61">
        <f>K28*'Payroll Allocation-Input Tab'!H30</f>
        <v>0</v>
      </c>
      <c r="O48" s="61">
        <f>L28*'Payroll Allocation-Input Tab'!H31</f>
        <v>0</v>
      </c>
      <c r="P48" s="69">
        <f>M28*'Payroll Allocation-Input Tab'!H32</f>
        <v>0</v>
      </c>
      <c r="Q48" s="61" t="e">
        <f t="shared" si="4"/>
        <v>#DIV/0!</v>
      </c>
    </row>
    <row r="49" spans="1:17" x14ac:dyDescent="0.15">
      <c r="A49" s="878"/>
      <c r="B49" s="5"/>
      <c r="C49" s="55" t="s">
        <v>712</v>
      </c>
      <c r="D49" s="63" t="e">
        <f t="shared" si="3"/>
        <v>#DIV/0!</v>
      </c>
      <c r="E49" s="448" t="s">
        <v>713</v>
      </c>
      <c r="F49" s="458"/>
      <c r="G49" s="31"/>
      <c r="H49" s="28"/>
      <c r="I49" s="62"/>
      <c r="J49" s="62"/>
      <c r="K49" s="73" t="s">
        <v>676</v>
      </c>
      <c r="L49" s="61" t="e">
        <f>I28*'Payroll Allocation-Input Tab'!I26</f>
        <v>#DIV/0!</v>
      </c>
      <c r="M49" s="61">
        <f>J28*'Payroll Allocation-Input Tab'!I29</f>
        <v>0</v>
      </c>
      <c r="N49" s="61">
        <f>K28*'Payroll Allocation-Input Tab'!I30</f>
        <v>0</v>
      </c>
      <c r="O49" s="61">
        <f>L28*'Payroll Allocation-Input Tab'!I31</f>
        <v>0</v>
      </c>
      <c r="P49" s="69">
        <f>M28*'Payroll Allocation-Input Tab'!I32</f>
        <v>0</v>
      </c>
      <c r="Q49" s="61" t="e">
        <f t="shared" si="4"/>
        <v>#DIV/0!</v>
      </c>
    </row>
    <row r="50" spans="1:17" ht="15" customHeight="1" x14ac:dyDescent="0.15">
      <c r="A50" s="879"/>
      <c r="B50" s="64"/>
      <c r="C50" s="148" t="s">
        <v>714</v>
      </c>
      <c r="D50" s="66" t="e">
        <f>SUM(D41:D49)</f>
        <v>#DIV/0!</v>
      </c>
      <c r="E50" s="448" t="s">
        <v>692</v>
      </c>
      <c r="F50" s="66">
        <f>SUM(F41:F49)</f>
        <v>0</v>
      </c>
      <c r="G50" s="37"/>
      <c r="H50" s="29"/>
      <c r="I50" s="62"/>
      <c r="J50" s="62"/>
      <c r="K50" s="73" t="s">
        <v>679</v>
      </c>
      <c r="L50" s="61" t="e">
        <f>I28*'Payroll Allocation-Input Tab'!J26</f>
        <v>#DIV/0!</v>
      </c>
      <c r="M50" s="61">
        <f>J28*'Payroll Allocation-Input Tab'!J29</f>
        <v>0</v>
      </c>
      <c r="N50" s="61">
        <f>K28*'Payroll Allocation-Input Tab'!J30</f>
        <v>0</v>
      </c>
      <c r="O50" s="61">
        <f>L28*'Payroll Allocation-Input Tab'!J31</f>
        <v>0</v>
      </c>
      <c r="P50" s="69">
        <f>M28*'Payroll Allocation-Input Tab'!J32</f>
        <v>0</v>
      </c>
      <c r="Q50" s="61" t="e">
        <f t="shared" si="4"/>
        <v>#DIV/0!</v>
      </c>
    </row>
    <row r="51" spans="1:17" x14ac:dyDescent="0.15">
      <c r="F51" s="1"/>
      <c r="H51" s="86"/>
      <c r="I51" s="62"/>
      <c r="J51" s="62"/>
      <c r="K51" s="73" t="s">
        <v>682</v>
      </c>
      <c r="L51" s="61" t="e">
        <f>I28*'Payroll Allocation-Input Tab'!K26</f>
        <v>#DIV/0!</v>
      </c>
      <c r="M51" s="61">
        <f>J28*'Payroll Allocation-Input Tab'!K29</f>
        <v>0</v>
      </c>
      <c r="N51" s="61">
        <f>K28*'Payroll Allocation-Input Tab'!K30</f>
        <v>0</v>
      </c>
      <c r="O51" s="61">
        <f>L28*'Payroll Allocation-Input Tab'!K31</f>
        <v>0</v>
      </c>
      <c r="P51" s="69">
        <f>M28*'Payroll Allocation-Input Tab'!K32</f>
        <v>0</v>
      </c>
      <c r="Q51" s="61" t="e">
        <f t="shared" si="4"/>
        <v>#DIV/0!</v>
      </c>
    </row>
    <row r="52" spans="1:17" x14ac:dyDescent="0.15">
      <c r="F52" s="1"/>
      <c r="G52" s="86"/>
      <c r="I52" s="62"/>
      <c r="J52" s="62"/>
      <c r="K52" s="73" t="s">
        <v>685</v>
      </c>
      <c r="L52" s="61" t="e">
        <f>I28*'Payroll Allocation-Input Tab'!L26</f>
        <v>#DIV/0!</v>
      </c>
      <c r="M52" s="61">
        <f>J28*'Payroll Allocation-Input Tab'!L29</f>
        <v>0</v>
      </c>
      <c r="N52" s="61">
        <f>K28*'Payroll Allocation-Input Tab'!L30</f>
        <v>0</v>
      </c>
      <c r="O52" s="61">
        <f>L28*'Payroll Allocation-Input Tab'!L31</f>
        <v>0</v>
      </c>
      <c r="P52" s="69">
        <f>M28*'Payroll Allocation-Input Tab'!L32</f>
        <v>0</v>
      </c>
      <c r="Q52" s="61" t="e">
        <f t="shared" si="4"/>
        <v>#DIV/0!</v>
      </c>
    </row>
    <row r="53" spans="1:17" x14ac:dyDescent="0.15">
      <c r="F53" s="1"/>
      <c r="I53" s="64"/>
      <c r="J53" s="64"/>
      <c r="K53" s="75" t="s">
        <v>712</v>
      </c>
      <c r="L53" s="63" t="e">
        <f>I28*'Payroll Allocation-Input Tab'!M26</f>
        <v>#DIV/0!</v>
      </c>
      <c r="M53" s="63">
        <f>J28*'Payroll Allocation-Input Tab'!M29</f>
        <v>0</v>
      </c>
      <c r="N53" s="63">
        <f>K28*'Payroll Allocation-Input Tab'!M30</f>
        <v>0</v>
      </c>
      <c r="O53" s="63">
        <f>L28*'Payroll Allocation-Input Tab'!M31</f>
        <v>0</v>
      </c>
      <c r="P53" s="71">
        <f>M28*'Payroll Allocation-Input Tab'!M32</f>
        <v>0</v>
      </c>
      <c r="Q53" s="63" t="e">
        <f t="shared" si="4"/>
        <v>#DIV/0!</v>
      </c>
    </row>
    <row r="54" spans="1:17" x14ac:dyDescent="0.15">
      <c r="F54" s="1"/>
      <c r="I54" s="62"/>
      <c r="J54" s="62"/>
      <c r="K54" s="62"/>
      <c r="L54" s="61" t="e">
        <f>SUM(L45:L53)</f>
        <v>#DIV/0!</v>
      </c>
      <c r="M54" s="61">
        <f>SUM(M45:M53)</f>
        <v>0</v>
      </c>
      <c r="N54" s="61">
        <f>SUM(N45:N53)</f>
        <v>0</v>
      </c>
      <c r="O54" s="61">
        <f>SUM(O45:O53)</f>
        <v>0</v>
      </c>
      <c r="P54" s="69">
        <f>SUM(P45:P53)</f>
        <v>0</v>
      </c>
      <c r="Q54" s="61" t="e">
        <f>SUM(L54:P54)</f>
        <v>#DIV/0!</v>
      </c>
    </row>
    <row r="55" spans="1:17" x14ac:dyDescent="0.15">
      <c r="C55" s="1"/>
    </row>
  </sheetData>
  <sheetProtection algorithmName="SHA-512" hashValue="REeL6K6puLc+q+sb7KQ59BJP13w0uhhAC9g/o7r+ySqgWkAHtsUFBgYreuJBgu9RtGFKQOutm1N/54s/1jykDg==" saltValue="O74oLB4nxT7xneaHlf3CBw==" spinCount="100000" sheet="1" formatCells="0" formatColumns="0" formatRows="0"/>
  <mergeCells count="12">
    <mergeCell ref="A1:F1"/>
    <mergeCell ref="A24:A36"/>
    <mergeCell ref="A38:A50"/>
    <mergeCell ref="B2:F2"/>
    <mergeCell ref="I44:K44"/>
    <mergeCell ref="I30:K30"/>
    <mergeCell ref="B26:E26"/>
    <mergeCell ref="B3:F3"/>
    <mergeCell ref="A8:A9"/>
    <mergeCell ref="A12:A14"/>
    <mergeCell ref="A17:A19"/>
    <mergeCell ref="C24:D24"/>
  </mergeCells>
  <hyperlinks>
    <hyperlink ref="G26" location="'New! On-Behalf Revenue'!K1" display="See Illustrations 1 &amp; 2 of the New! On-Behalf Tab for instructions " xr:uid="{FCC06411-D1C0-4170-906D-65E42EB125B4}"/>
  </hyperlinks>
  <pageMargins left="0" right="0" top="0.18" bottom="0.13" header="0.19" footer="0.05"/>
  <pageSetup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7" tint="0.59999389629810485"/>
  </sheetPr>
  <dimension ref="A1:M74"/>
  <sheetViews>
    <sheetView workbookViewId="0">
      <selection activeCell="J36" sqref="J36"/>
    </sheetView>
  </sheetViews>
  <sheetFormatPr baseColWidth="10" defaultColWidth="8.83203125" defaultRowHeight="13" x14ac:dyDescent="0.15"/>
  <cols>
    <col min="1" max="1" width="6.83203125" customWidth="1"/>
    <col min="2" max="2" width="11" customWidth="1"/>
    <col min="3" max="3" width="37.5" customWidth="1"/>
    <col min="4" max="5" width="18.33203125" customWidth="1"/>
    <col min="6" max="6" width="14.1640625" customWidth="1"/>
    <col min="7" max="7" width="12.33203125" bestFit="1" customWidth="1"/>
    <col min="8" max="8" width="11.33203125" bestFit="1" customWidth="1"/>
    <col min="9" max="9" width="10.83203125" bestFit="1" customWidth="1"/>
  </cols>
  <sheetData>
    <row r="1" spans="1:13" ht="16" x14ac:dyDescent="0.2">
      <c r="A1" s="894" t="s">
        <v>715</v>
      </c>
      <c r="B1" s="894"/>
      <c r="C1" s="894"/>
      <c r="D1" s="894"/>
      <c r="E1" s="894"/>
      <c r="F1" s="894"/>
      <c r="G1" s="30"/>
      <c r="H1" s="96"/>
      <c r="I1" s="96"/>
      <c r="J1" s="96"/>
      <c r="K1" s="96"/>
      <c r="L1" s="96"/>
      <c r="M1" s="99"/>
    </row>
    <row r="2" spans="1:13" x14ac:dyDescent="0.15">
      <c r="A2" s="659">
        <f>'PERS-Sample-JV-Tab'!D6</f>
        <v>0</v>
      </c>
      <c r="B2" s="659"/>
      <c r="C2" s="659"/>
      <c r="D2" s="659"/>
      <c r="E2" s="659"/>
      <c r="F2" s="25"/>
      <c r="G2" s="365" t="s">
        <v>716</v>
      </c>
      <c r="H2" s="18"/>
      <c r="I2" s="18"/>
      <c r="J2" s="18"/>
      <c r="K2" s="18"/>
      <c r="L2" s="18"/>
      <c r="M2" s="28"/>
    </row>
    <row r="3" spans="1:13" x14ac:dyDescent="0.15">
      <c r="F3" s="384" t="s">
        <v>717</v>
      </c>
      <c r="G3" s="892" t="s">
        <v>718</v>
      </c>
      <c r="H3" s="893"/>
      <c r="I3" s="893"/>
      <c r="J3" s="893"/>
      <c r="M3" s="28"/>
    </row>
    <row r="4" spans="1:13" x14ac:dyDescent="0.15">
      <c r="A4" s="45" t="s">
        <v>719</v>
      </c>
      <c r="B4" s="45" t="s">
        <v>720</v>
      </c>
      <c r="C4" s="18" t="s">
        <v>721</v>
      </c>
      <c r="D4" s="45" t="s">
        <v>354</v>
      </c>
      <c r="E4" s="45" t="s">
        <v>358</v>
      </c>
      <c r="F4" s="343" t="s">
        <v>722</v>
      </c>
      <c r="G4" s="892" t="s">
        <v>723</v>
      </c>
      <c r="H4" s="893"/>
      <c r="I4" s="893"/>
      <c r="J4" s="893"/>
      <c r="M4" s="28"/>
    </row>
    <row r="5" spans="1:13" ht="13" customHeight="1" x14ac:dyDescent="0.15">
      <c r="A5">
        <f>'Payroll Allocation-Input Tab'!A13</f>
        <v>5210</v>
      </c>
      <c r="B5" s="370">
        <v>237000</v>
      </c>
      <c r="C5" s="4" t="s">
        <v>724</v>
      </c>
      <c r="D5" s="61" t="e">
        <f>IF('Recap Page'!I8&lt;0,-'Recap Page'!I8,0)</f>
        <v>#DIV/0!</v>
      </c>
      <c r="E5" s="80" t="e">
        <f>IF('Recap Page'!I8&gt;0,'Recap Page'!I8,0)</f>
        <v>#DIV/0!</v>
      </c>
      <c r="G5" s="153" t="s">
        <v>725</v>
      </c>
      <c r="M5" s="28"/>
    </row>
    <row r="6" spans="1:13" ht="13" customHeight="1" x14ac:dyDescent="0.15">
      <c r="A6">
        <f>A5</f>
        <v>5210</v>
      </c>
      <c r="B6" s="82" t="s">
        <v>636</v>
      </c>
      <c r="C6" s="1" t="s">
        <v>618</v>
      </c>
      <c r="D6" s="61" t="e">
        <f>IF('Recap Page'!J8&gt;0,'Recap Page'!J8,0)</f>
        <v>#DIV/0!</v>
      </c>
      <c r="E6" s="61" t="e">
        <f>IF('Recap Page'!J8&lt;0,-'Recap Page'!J8,0)</f>
        <v>#DIV/0!</v>
      </c>
      <c r="G6" s="153" t="s">
        <v>726</v>
      </c>
      <c r="H6" s="1" t="s">
        <v>727</v>
      </c>
      <c r="M6" s="28"/>
    </row>
    <row r="7" spans="1:13" ht="13" customHeight="1" x14ac:dyDescent="0.15">
      <c r="A7">
        <f>A6</f>
        <v>5210</v>
      </c>
      <c r="B7" s="334" t="s">
        <v>638</v>
      </c>
      <c r="C7" s="1" t="s">
        <v>619</v>
      </c>
      <c r="D7" s="61" t="e">
        <f>IF('Recap Page'!K8&lt;0,-'Recap Page'!K8,0)</f>
        <v>#DIV/0!</v>
      </c>
      <c r="E7" s="61" t="e">
        <f>IF('Recap Page'!K8&gt;0,'Recap Page'!K8,0)</f>
        <v>#DIV/0!</v>
      </c>
      <c r="G7" s="153"/>
      <c r="H7" s="1"/>
      <c r="M7" s="28"/>
    </row>
    <row r="8" spans="1:13" ht="13" customHeight="1" x14ac:dyDescent="0.15">
      <c r="A8">
        <f>A7</f>
        <v>5210</v>
      </c>
      <c r="B8" s="82" t="s">
        <v>645</v>
      </c>
      <c r="C8" s="1" t="s">
        <v>151</v>
      </c>
      <c r="D8" s="61" t="e">
        <f>IF('Recap Page'!M8&gt;0,'Recap Page'!M8,0)</f>
        <v>#DIV/0!</v>
      </c>
      <c r="E8" s="61" t="e">
        <f>IF('Recap Page'!M8&lt;0,-'Recap Page'!M8,0)</f>
        <v>#DIV/0!</v>
      </c>
      <c r="G8" s="30"/>
      <c r="H8" s="96"/>
      <c r="I8" s="96"/>
      <c r="J8" s="96"/>
      <c r="K8" s="96"/>
      <c r="L8" s="96"/>
      <c r="M8" s="99"/>
    </row>
    <row r="9" spans="1:13" ht="13" customHeight="1" x14ac:dyDescent="0.15">
      <c r="A9">
        <f>A5</f>
        <v>5210</v>
      </c>
      <c r="B9" s="82">
        <v>336020</v>
      </c>
      <c r="C9" s="1" t="s">
        <v>728</v>
      </c>
      <c r="D9" s="61" t="e">
        <f>IF('Recap Page'!K48&lt;0,-'Recap Page'!K48,0)</f>
        <v>#DIV/0!</v>
      </c>
      <c r="E9" s="61" t="e">
        <f>IF('Recap Page'!K48&gt;0,'Recap Page'!K48,0)</f>
        <v>#DIV/0!</v>
      </c>
      <c r="G9" s="323" t="s">
        <v>729</v>
      </c>
      <c r="M9" s="28"/>
    </row>
    <row r="10" spans="1:13" ht="13" customHeight="1" x14ac:dyDescent="0.15">
      <c r="A10">
        <f>A9</f>
        <v>5210</v>
      </c>
      <c r="B10" s="336" t="s">
        <v>645</v>
      </c>
      <c r="C10" s="1" t="s">
        <v>730</v>
      </c>
      <c r="D10" s="206"/>
      <c r="E10" s="206"/>
      <c r="G10" s="366" t="s">
        <v>731</v>
      </c>
      <c r="H10" s="118"/>
      <c r="I10" s="119"/>
      <c r="M10" s="28"/>
    </row>
    <row r="11" spans="1:13" ht="13" customHeight="1" x14ac:dyDescent="0.15">
      <c r="A11">
        <f>A5</f>
        <v>5210</v>
      </c>
      <c r="B11" s="82">
        <v>271500</v>
      </c>
      <c r="C11" s="1" t="s">
        <v>732</v>
      </c>
      <c r="D11" s="327"/>
      <c r="E11" s="206"/>
      <c r="G11" s="366"/>
      <c r="H11" s="118"/>
      <c r="I11" s="119"/>
      <c r="M11" s="28"/>
    </row>
    <row r="12" spans="1:13" ht="13" customHeight="1" x14ac:dyDescent="0.15">
      <c r="B12" s="891"/>
      <c r="C12" s="891"/>
      <c r="D12" s="65" t="e">
        <f>SUM(D5:D11)</f>
        <v>#DIV/0!</v>
      </c>
      <c r="E12" s="65" t="e">
        <f>SUM(E5:E11)</f>
        <v>#DIV/0!</v>
      </c>
      <c r="F12" s="337" t="e">
        <f>E12-D12</f>
        <v>#DIV/0!</v>
      </c>
      <c r="G12" s="367" t="s">
        <v>733</v>
      </c>
      <c r="H12" s="120"/>
      <c r="I12" s="120"/>
      <c r="M12" s="28"/>
    </row>
    <row r="13" spans="1:13" ht="15" customHeight="1" x14ac:dyDescent="0.15">
      <c r="E13" s="26"/>
      <c r="G13" s="368" t="s">
        <v>734</v>
      </c>
      <c r="H13" s="120"/>
      <c r="I13" s="120"/>
      <c r="M13" s="28"/>
    </row>
    <row r="14" spans="1:13" ht="15" customHeight="1" x14ac:dyDescent="0.15">
      <c r="A14" s="38"/>
      <c r="B14" s="38"/>
      <c r="C14" s="38"/>
      <c r="D14" s="38"/>
      <c r="E14" s="38"/>
      <c r="G14" s="368" t="s">
        <v>735</v>
      </c>
      <c r="H14" s="120"/>
      <c r="I14" s="120"/>
      <c r="M14" s="28"/>
    </row>
    <row r="15" spans="1:13" ht="13.5" customHeight="1" x14ac:dyDescent="0.15">
      <c r="A15" s="45" t="s">
        <v>719</v>
      </c>
      <c r="B15" s="45" t="s">
        <v>720</v>
      </c>
      <c r="C15" s="18" t="s">
        <v>721</v>
      </c>
      <c r="D15" s="45" t="s">
        <v>354</v>
      </c>
      <c r="E15" s="45" t="s">
        <v>358</v>
      </c>
      <c r="G15" s="368" t="s">
        <v>736</v>
      </c>
      <c r="H15" s="120"/>
      <c r="I15" s="120"/>
      <c r="M15" s="28"/>
    </row>
    <row r="16" spans="1:13" ht="13" customHeight="1" x14ac:dyDescent="0.15">
      <c r="A16">
        <f>'Payroll Allocation-Input Tab'!A14</f>
        <v>5310</v>
      </c>
      <c r="B16" s="333" t="s">
        <v>737</v>
      </c>
      <c r="C16" s="4" t="s">
        <v>724</v>
      </c>
      <c r="D16" s="61" t="e">
        <f>IF('Recap Page'!I9&lt;0,-'Recap Page'!I9,0)</f>
        <v>#DIV/0!</v>
      </c>
      <c r="E16" s="61" t="e">
        <f>IF('Recap Page'!I9&gt;0,'Recap Page'!I9,0)</f>
        <v>#DIV/0!</v>
      </c>
      <c r="G16" s="368"/>
      <c r="H16" s="120"/>
      <c r="I16" s="120"/>
      <c r="M16" s="28"/>
    </row>
    <row r="17" spans="1:13" ht="13" customHeight="1" x14ac:dyDescent="0.15">
      <c r="A17">
        <f>A16</f>
        <v>5310</v>
      </c>
      <c r="B17" s="82" t="s">
        <v>636</v>
      </c>
      <c r="C17" s="1" t="s">
        <v>618</v>
      </c>
      <c r="D17" s="61" t="e">
        <f>IF('Recap Page'!J9&gt;0,'Recap Page'!J9,0)</f>
        <v>#DIV/0!</v>
      </c>
      <c r="E17" s="61" t="e">
        <f>IF('Recap Page'!J9&lt;0,-'Recap Page'!J9,0)</f>
        <v>#DIV/0!</v>
      </c>
      <c r="G17" s="385" t="s">
        <v>651</v>
      </c>
      <c r="H17" s="120"/>
      <c r="I17" s="120"/>
      <c r="M17" s="28"/>
    </row>
    <row r="18" spans="1:13" ht="13" customHeight="1" x14ac:dyDescent="0.15">
      <c r="A18">
        <f>A17</f>
        <v>5310</v>
      </c>
      <c r="B18" s="334" t="s">
        <v>638</v>
      </c>
      <c r="C18" s="1" t="s">
        <v>619</v>
      </c>
      <c r="D18" s="61" t="e">
        <f>IF('Recap Page'!K9&lt;0,-'Recap Page'!K9,0)</f>
        <v>#DIV/0!</v>
      </c>
      <c r="E18" s="61" t="e">
        <f>IF('Recap Page'!K9&gt;0,'Recap Page'!K9,0)</f>
        <v>#DIV/0!</v>
      </c>
      <c r="G18" s="385" t="s">
        <v>654</v>
      </c>
      <c r="H18" s="120"/>
      <c r="I18" s="120"/>
      <c r="M18" s="28"/>
    </row>
    <row r="19" spans="1:13" ht="13" customHeight="1" x14ac:dyDescent="0.15">
      <c r="A19">
        <f>A17</f>
        <v>5310</v>
      </c>
      <c r="B19" s="82" t="s">
        <v>645</v>
      </c>
      <c r="C19" s="1" t="s">
        <v>151</v>
      </c>
      <c r="D19" s="61" t="e">
        <f>IF('Recap Page'!M9&gt;0,'Recap Page'!M9,0)</f>
        <v>#DIV/0!</v>
      </c>
      <c r="E19" s="61" t="e">
        <f>IF('Recap Page'!M9&lt;0,-'Recap Page'!M9,0)</f>
        <v>#DIV/0!</v>
      </c>
      <c r="G19" s="369"/>
      <c r="H19" s="120"/>
      <c r="I19" s="118"/>
      <c r="M19" s="28"/>
    </row>
    <row r="20" spans="1:13" ht="13" customHeight="1" x14ac:dyDescent="0.15">
      <c r="A20">
        <f>A16</f>
        <v>5310</v>
      </c>
      <c r="B20" s="123">
        <v>336020</v>
      </c>
      <c r="C20" s="1" t="str">
        <f>C9</f>
        <v>Revenue - On-behalf payment</v>
      </c>
      <c r="D20" s="61" t="e">
        <f>IF('Recap Page'!L48&lt;0,-'Recap Page'!L48,0)</f>
        <v>#DIV/0!</v>
      </c>
      <c r="E20" s="61" t="e">
        <f>IF('Recap Page'!L48&gt;0,'Recap Page'!L48,0)</f>
        <v>#DIV/0!</v>
      </c>
      <c r="G20" s="367" t="s">
        <v>738</v>
      </c>
      <c r="H20" s="118"/>
      <c r="I20" s="118"/>
      <c r="M20" s="28"/>
    </row>
    <row r="21" spans="1:13" ht="13" customHeight="1" x14ac:dyDescent="0.15">
      <c r="A21">
        <f>A16</f>
        <v>5310</v>
      </c>
      <c r="B21" s="336" t="s">
        <v>645</v>
      </c>
      <c r="C21" s="1" t="s">
        <v>730</v>
      </c>
      <c r="D21" s="206"/>
      <c r="E21" s="206"/>
      <c r="G21" s="367" t="s">
        <v>739</v>
      </c>
      <c r="H21" s="118"/>
      <c r="I21" s="118"/>
      <c r="M21" s="28"/>
    </row>
    <row r="22" spans="1:13" ht="13" customHeight="1" x14ac:dyDescent="0.15">
      <c r="A22">
        <f>A16</f>
        <v>5310</v>
      </c>
      <c r="B22" s="82">
        <v>271500</v>
      </c>
      <c r="C22" s="1" t="s">
        <v>732</v>
      </c>
      <c r="D22" s="206"/>
      <c r="E22" s="206"/>
      <c r="G22" s="367" t="s">
        <v>740</v>
      </c>
      <c r="M22" s="28"/>
    </row>
    <row r="23" spans="1:13" ht="15" customHeight="1" x14ac:dyDescent="0.15">
      <c r="B23" s="891"/>
      <c r="C23" s="891"/>
      <c r="D23" s="65" t="e">
        <f>SUM(D16:D22)</f>
        <v>#DIV/0!</v>
      </c>
      <c r="E23" s="65" t="e">
        <f>SUM(E16:E22)</f>
        <v>#DIV/0!</v>
      </c>
      <c r="F23" s="337" t="e">
        <f>E23-D23</f>
        <v>#DIV/0!</v>
      </c>
      <c r="G23" s="449"/>
      <c r="M23" s="28"/>
    </row>
    <row r="24" spans="1:13" x14ac:dyDescent="0.15">
      <c r="G24" s="450" t="s">
        <v>741</v>
      </c>
      <c r="H24" s="5"/>
      <c r="I24" s="5"/>
      <c r="J24" s="5"/>
      <c r="K24" s="5"/>
      <c r="L24" s="5"/>
      <c r="M24" s="29"/>
    </row>
    <row r="25" spans="1:13" x14ac:dyDescent="0.15">
      <c r="A25" s="38"/>
      <c r="B25" s="38"/>
      <c r="C25" s="38"/>
      <c r="D25" s="38"/>
      <c r="E25" s="38"/>
    </row>
    <row r="26" spans="1:13" x14ac:dyDescent="0.15">
      <c r="A26" s="45" t="s">
        <v>719</v>
      </c>
      <c r="B26" s="45" t="s">
        <v>720</v>
      </c>
      <c r="C26" s="18" t="s">
        <v>721</v>
      </c>
      <c r="D26" s="45" t="s">
        <v>354</v>
      </c>
      <c r="E26" s="45" t="s">
        <v>358</v>
      </c>
    </row>
    <row r="27" spans="1:13" ht="13" customHeight="1" x14ac:dyDescent="0.15">
      <c r="A27">
        <f>'Payroll Allocation-Input Tab'!A15</f>
        <v>5410</v>
      </c>
      <c r="B27" s="333" t="s">
        <v>737</v>
      </c>
      <c r="C27" s="4" t="s">
        <v>724</v>
      </c>
      <c r="D27" s="61" t="e">
        <f>IF('Recap Page'!I10&lt;0,-'Recap Page'!I10,0)</f>
        <v>#DIV/0!</v>
      </c>
      <c r="E27" s="61" t="e">
        <f>IF('Recap Page'!I10&gt;0,'Recap Page'!I10,0)</f>
        <v>#DIV/0!</v>
      </c>
    </row>
    <row r="28" spans="1:13" ht="13" customHeight="1" x14ac:dyDescent="0.15">
      <c r="A28">
        <f>A27</f>
        <v>5410</v>
      </c>
      <c r="B28" s="82" t="s">
        <v>636</v>
      </c>
      <c r="C28" s="1" t="s">
        <v>618</v>
      </c>
      <c r="D28" s="61" t="e">
        <f>IF('Recap Page'!J10&gt;0,'Recap Page'!J10,0)</f>
        <v>#DIV/0!</v>
      </c>
      <c r="E28" s="61" t="e">
        <f>IF('Recap Page'!J10&lt;0,-'Recap Page'!J10,0)</f>
        <v>#DIV/0!</v>
      </c>
    </row>
    <row r="29" spans="1:13" ht="13" customHeight="1" x14ac:dyDescent="0.15">
      <c r="A29">
        <f>A27</f>
        <v>5410</v>
      </c>
      <c r="B29" s="83" t="s">
        <v>638</v>
      </c>
      <c r="C29" s="1" t="s">
        <v>619</v>
      </c>
      <c r="D29" s="61" t="e">
        <f>IF('Recap Page'!K10&lt;0,-'Recap Page'!K10,0)</f>
        <v>#DIV/0!</v>
      </c>
      <c r="E29" s="61" t="e">
        <f>IF('Recap Page'!K10&gt;0,'Recap Page'!K10,0)</f>
        <v>#DIV/0!</v>
      </c>
      <c r="G29" s="122"/>
      <c r="H29" s="122"/>
      <c r="I29" s="122"/>
      <c r="J29" s="122"/>
      <c r="K29" s="122"/>
    </row>
    <row r="30" spans="1:13" ht="13" customHeight="1" x14ac:dyDescent="0.15">
      <c r="A30">
        <f>A27</f>
        <v>5410</v>
      </c>
      <c r="B30" s="82" t="s">
        <v>645</v>
      </c>
      <c r="C30" s="1" t="s">
        <v>151</v>
      </c>
      <c r="D30" s="61" t="e">
        <f>IF('Recap Page'!M10&gt;0,'Recap Page'!M10,0)</f>
        <v>#DIV/0!</v>
      </c>
      <c r="E30" s="61" t="e">
        <f>IF('Recap Page'!M10&lt;0,-'Recap Page'!M10,0)</f>
        <v>#DIV/0!</v>
      </c>
      <c r="G30" s="122"/>
      <c r="H30" s="122"/>
      <c r="I30" s="122"/>
      <c r="J30" s="122"/>
      <c r="K30" s="122"/>
    </row>
    <row r="31" spans="1:13" ht="13" customHeight="1" x14ac:dyDescent="0.15">
      <c r="A31">
        <f>A27</f>
        <v>5410</v>
      </c>
      <c r="B31" s="44">
        <v>336020</v>
      </c>
      <c r="C31" s="1" t="s">
        <v>728</v>
      </c>
      <c r="D31" s="61" t="e">
        <f>IF('Recap Page'!M48&lt;0,-'Recap Page'!M48,0)</f>
        <v>#DIV/0!</v>
      </c>
      <c r="E31" s="61" t="e">
        <f>IF('Recap Page'!M48&gt;0,'Recap Page'!M48,0)</f>
        <v>#DIV/0!</v>
      </c>
      <c r="G31" s="122"/>
      <c r="H31" s="122"/>
      <c r="I31" s="122"/>
      <c r="J31" s="122"/>
      <c r="K31" s="122"/>
    </row>
    <row r="32" spans="1:13" ht="13" customHeight="1" x14ac:dyDescent="0.15">
      <c r="A32">
        <f>A27</f>
        <v>5410</v>
      </c>
      <c r="B32" s="336" t="s">
        <v>645</v>
      </c>
      <c r="C32" s="1" t="s">
        <v>730</v>
      </c>
      <c r="D32" s="206"/>
      <c r="E32" s="206"/>
      <c r="G32" s="122"/>
      <c r="H32" s="122"/>
      <c r="I32" s="122"/>
      <c r="J32" s="122"/>
      <c r="K32" s="122"/>
    </row>
    <row r="33" spans="1:11" ht="13" customHeight="1" x14ac:dyDescent="0.15">
      <c r="A33">
        <f>A27</f>
        <v>5410</v>
      </c>
      <c r="B33" s="82">
        <v>271500</v>
      </c>
      <c r="C33" s="1" t="s">
        <v>732</v>
      </c>
      <c r="D33" s="206"/>
      <c r="E33" s="206"/>
      <c r="G33" s="122"/>
      <c r="H33" s="122"/>
      <c r="I33" s="122"/>
      <c r="J33" s="122"/>
      <c r="K33" s="122"/>
    </row>
    <row r="34" spans="1:11" x14ac:dyDescent="0.15">
      <c r="B34" s="891"/>
      <c r="C34" s="891"/>
      <c r="D34" s="65" t="e">
        <f>SUM(D27:D33)</f>
        <v>#DIV/0!</v>
      </c>
      <c r="E34" s="65" t="e">
        <f>SUM(E27:E33)</f>
        <v>#DIV/0!</v>
      </c>
      <c r="F34" s="337" t="e">
        <f>E34-D34</f>
        <v>#DIV/0!</v>
      </c>
      <c r="G34" s="122"/>
      <c r="H34" s="122"/>
      <c r="I34" s="122"/>
      <c r="J34" s="122"/>
      <c r="K34" s="122"/>
    </row>
    <row r="35" spans="1:11" ht="9.75" customHeight="1" x14ac:dyDescent="0.15">
      <c r="G35" s="122"/>
      <c r="H35" s="122"/>
      <c r="I35" s="122"/>
      <c r="J35" s="122"/>
      <c r="K35" s="122"/>
    </row>
    <row r="36" spans="1:11" ht="12.75" customHeight="1" x14ac:dyDescent="0.15">
      <c r="A36" s="38"/>
      <c r="B36" s="38"/>
      <c r="C36" s="38"/>
      <c r="D36" s="38"/>
      <c r="E36" s="38"/>
      <c r="G36" s="122"/>
      <c r="H36" s="122"/>
      <c r="I36" s="122"/>
      <c r="J36" s="122"/>
      <c r="K36" s="122"/>
    </row>
    <row r="37" spans="1:11" x14ac:dyDescent="0.15">
      <c r="A37" s="45" t="s">
        <v>719</v>
      </c>
      <c r="B37" s="45" t="s">
        <v>720</v>
      </c>
      <c r="C37" s="18" t="s">
        <v>721</v>
      </c>
      <c r="D37" s="45" t="s">
        <v>354</v>
      </c>
      <c r="E37" s="45" t="s">
        <v>358</v>
      </c>
      <c r="G37" s="122"/>
      <c r="H37" s="122"/>
      <c r="I37" s="122"/>
      <c r="J37" s="122"/>
      <c r="K37" s="122"/>
    </row>
    <row r="38" spans="1:11" x14ac:dyDescent="0.15">
      <c r="A38" t="str">
        <f>'Payroll Allocation-Input Tab'!A16</f>
        <v>XXXX</v>
      </c>
      <c r="B38" s="333" t="s">
        <v>737</v>
      </c>
      <c r="C38" s="1" t="s">
        <v>724</v>
      </c>
      <c r="D38" s="61" t="e">
        <f>IF('Recap Page'!I11&lt;0,-'Recap Page'!I11,0)</f>
        <v>#DIV/0!</v>
      </c>
      <c r="E38" s="61" t="e">
        <f>IF('Recap Page'!I11&gt;0,'Recap Page'!I11,0)</f>
        <v>#DIV/0!</v>
      </c>
      <c r="G38" s="122"/>
      <c r="H38" s="122"/>
      <c r="I38" s="122"/>
      <c r="J38" s="122"/>
      <c r="K38" s="122"/>
    </row>
    <row r="39" spans="1:11" x14ac:dyDescent="0.15">
      <c r="A39" t="str">
        <f>A38</f>
        <v>XXXX</v>
      </c>
      <c r="B39" s="82" t="s">
        <v>636</v>
      </c>
      <c r="C39" s="1" t="s">
        <v>618</v>
      </c>
      <c r="D39" s="61" t="e">
        <f>IF('Recap Page'!J11&gt;0,'Recap Page'!J11,0)</f>
        <v>#DIV/0!</v>
      </c>
      <c r="E39" s="61" t="e">
        <f>IF('Recap Page'!J11&lt;0,-'Recap Page'!J11,0)</f>
        <v>#DIV/0!</v>
      </c>
      <c r="G39" s="59"/>
      <c r="H39" s="122"/>
      <c r="I39" s="122"/>
      <c r="J39" s="122"/>
      <c r="K39" s="122"/>
    </row>
    <row r="40" spans="1:11" ht="15.75" customHeight="1" x14ac:dyDescent="0.15">
      <c r="A40" t="str">
        <f>A38</f>
        <v>XXXX</v>
      </c>
      <c r="B40" s="83" t="s">
        <v>638</v>
      </c>
      <c r="C40" s="1" t="s">
        <v>619</v>
      </c>
      <c r="D40" s="61" t="e">
        <f>IF('Recap Page'!K11&lt;0,-'Recap Page'!K11,0)</f>
        <v>#DIV/0!</v>
      </c>
      <c r="E40" s="61" t="e">
        <f>IF('Recap Page'!K11&gt;0,'Recap Page'!K11,0)</f>
        <v>#DIV/0!</v>
      </c>
      <c r="G40" s="122"/>
      <c r="H40" s="122"/>
      <c r="I40" s="122"/>
      <c r="J40" s="122"/>
      <c r="K40" s="122"/>
    </row>
    <row r="41" spans="1:11" x14ac:dyDescent="0.15">
      <c r="A41" t="str">
        <f>A38</f>
        <v>XXXX</v>
      </c>
      <c r="B41" s="82" t="s">
        <v>645</v>
      </c>
      <c r="C41" s="1" t="s">
        <v>151</v>
      </c>
      <c r="D41" s="61" t="e">
        <f>IF('Recap Page'!M11&gt;0,'Recap Page'!M11,0)</f>
        <v>#DIV/0!</v>
      </c>
      <c r="E41" s="61" t="e">
        <f>IF('Recap Page'!M11&lt;0,-'Recap Page'!M11,0)</f>
        <v>#DIV/0!</v>
      </c>
      <c r="G41" s="122"/>
      <c r="H41" s="122"/>
      <c r="I41" s="122"/>
      <c r="J41" s="122"/>
      <c r="K41" s="122"/>
    </row>
    <row r="42" spans="1:11" x14ac:dyDescent="0.15">
      <c r="A42" t="str">
        <f>A38</f>
        <v>XXXX</v>
      </c>
      <c r="B42" s="44">
        <v>336020</v>
      </c>
      <c r="C42" s="1" t="s">
        <v>728</v>
      </c>
      <c r="D42" s="61" t="e">
        <f>IF('Recap Page'!N48&lt;0,-'Recap Page'!N48,0)</f>
        <v>#DIV/0!</v>
      </c>
      <c r="E42" s="61" t="e">
        <f>IF('Recap Page'!N48&gt;0,'Recap Page'!N48,0)</f>
        <v>#DIV/0!</v>
      </c>
      <c r="G42" s="122"/>
      <c r="H42" s="122"/>
      <c r="I42" s="122"/>
      <c r="J42" s="122"/>
      <c r="K42" s="122"/>
    </row>
    <row r="43" spans="1:11" x14ac:dyDescent="0.15">
      <c r="A43" t="str">
        <f>A38</f>
        <v>XXXX</v>
      </c>
      <c r="B43" s="371" t="s">
        <v>645</v>
      </c>
      <c r="C43" s="335" t="s">
        <v>730</v>
      </c>
      <c r="D43" s="206"/>
      <c r="E43" s="206"/>
      <c r="G43" s="122"/>
      <c r="H43" s="122"/>
      <c r="I43" s="122"/>
      <c r="J43" s="122"/>
      <c r="K43" s="122"/>
    </row>
    <row r="44" spans="1:11" x14ac:dyDescent="0.15">
      <c r="A44" t="str">
        <f>A38</f>
        <v>XXXX</v>
      </c>
      <c r="B44" s="82">
        <v>271500</v>
      </c>
      <c r="C44" s="1" t="s">
        <v>732</v>
      </c>
      <c r="D44" s="381"/>
      <c r="E44" s="206"/>
      <c r="G44" s="122"/>
      <c r="H44" s="122"/>
      <c r="I44" s="122"/>
      <c r="J44" s="122"/>
      <c r="K44" s="122"/>
    </row>
    <row r="45" spans="1:11" x14ac:dyDescent="0.15">
      <c r="B45" s="891"/>
      <c r="C45" s="891"/>
      <c r="D45" s="65" t="e">
        <f>SUM(D38:D44)</f>
        <v>#DIV/0!</v>
      </c>
      <c r="E45" s="65" t="e">
        <f>SUM(E38:E44)</f>
        <v>#DIV/0!</v>
      </c>
      <c r="F45" s="337" t="e">
        <f>E45-D45</f>
        <v>#DIV/0!</v>
      </c>
      <c r="G45" s="122"/>
      <c r="H45" s="122"/>
      <c r="I45" s="122"/>
      <c r="J45" s="122"/>
      <c r="K45" s="122"/>
    </row>
    <row r="46" spans="1:11" x14ac:dyDescent="0.15">
      <c r="G46" s="122"/>
      <c r="H46" s="122"/>
      <c r="I46" s="122"/>
      <c r="J46" s="122"/>
      <c r="K46" s="122"/>
    </row>
    <row r="47" spans="1:11" x14ac:dyDescent="0.15">
      <c r="A47" s="38"/>
      <c r="B47" s="38"/>
      <c r="C47" s="38"/>
      <c r="D47" s="38"/>
      <c r="E47" s="38"/>
      <c r="G47" s="122"/>
      <c r="H47" s="122"/>
      <c r="I47" s="122"/>
      <c r="J47" s="122"/>
      <c r="K47" s="122"/>
    </row>
    <row r="48" spans="1:11" x14ac:dyDescent="0.15">
      <c r="A48" s="45" t="s">
        <v>719</v>
      </c>
      <c r="B48" s="45" t="s">
        <v>720</v>
      </c>
      <c r="C48" s="18" t="s">
        <v>721</v>
      </c>
      <c r="D48" s="45" t="s">
        <v>354</v>
      </c>
      <c r="E48" s="45" t="s">
        <v>358</v>
      </c>
      <c r="G48" s="122"/>
      <c r="H48" s="122"/>
      <c r="I48" s="122"/>
      <c r="J48" s="122"/>
      <c r="K48" s="122"/>
    </row>
    <row r="49" spans="1:11" ht="12.75" customHeight="1" x14ac:dyDescent="0.15">
      <c r="A49" t="str">
        <f>'Payroll Allocation-Input Tab'!A17</f>
        <v>XXXX</v>
      </c>
      <c r="B49" s="333" t="s">
        <v>737</v>
      </c>
      <c r="C49" s="4" t="s">
        <v>724</v>
      </c>
      <c r="D49" s="61" t="e">
        <f>IF('Recap Page'!I12&lt;0,-'Recap Page'!I12,0)</f>
        <v>#DIV/0!</v>
      </c>
      <c r="E49" s="80" t="e">
        <f>IF('Recap Page'!I12&gt;0,'Recap Page'!I12,0)</f>
        <v>#DIV/0!</v>
      </c>
      <c r="G49" s="122"/>
      <c r="H49" s="122"/>
      <c r="I49" s="122"/>
      <c r="J49" s="122"/>
      <c r="K49" s="122"/>
    </row>
    <row r="50" spans="1:11" x14ac:dyDescent="0.15">
      <c r="A50" t="str">
        <f>A49</f>
        <v>XXXX</v>
      </c>
      <c r="B50" s="82" t="s">
        <v>636</v>
      </c>
      <c r="C50" s="1" t="s">
        <v>618</v>
      </c>
      <c r="D50" s="61" t="e">
        <f>IF('Recap Page'!J12&gt;0,'Recap Page'!J12,0)</f>
        <v>#DIV/0!</v>
      </c>
      <c r="E50" s="61" t="e">
        <f>IF('Recap Page'!J12&lt;0,-'Recap Page'!J12,0)</f>
        <v>#DIV/0!</v>
      </c>
      <c r="G50" s="122"/>
      <c r="H50" s="122"/>
      <c r="I50" s="122"/>
      <c r="J50" s="122"/>
      <c r="K50" s="122"/>
    </row>
    <row r="51" spans="1:11" x14ac:dyDescent="0.15">
      <c r="A51" t="str">
        <f>A49</f>
        <v>XXXX</v>
      </c>
      <c r="B51" s="83" t="s">
        <v>638</v>
      </c>
      <c r="C51" s="1" t="s">
        <v>619</v>
      </c>
      <c r="D51" s="61" t="e">
        <f>IF('Recap Page'!K12&lt;0,-'Recap Page'!K12,0)</f>
        <v>#DIV/0!</v>
      </c>
      <c r="E51" s="61" t="e">
        <f>IF('Recap Page'!K12&gt;0,'Recap Page'!K12,0)</f>
        <v>#DIV/0!</v>
      </c>
      <c r="G51" s="122"/>
      <c r="H51" s="122"/>
      <c r="I51" s="122"/>
      <c r="J51" s="122"/>
      <c r="K51" s="122"/>
    </row>
    <row r="52" spans="1:11" x14ac:dyDescent="0.15">
      <c r="A52" t="str">
        <f>A49</f>
        <v>XXXX</v>
      </c>
      <c r="B52" s="82" t="s">
        <v>645</v>
      </c>
      <c r="C52" s="1" t="s">
        <v>151</v>
      </c>
      <c r="D52" s="61" t="e">
        <f>IF('Recap Page'!M12&gt;0,'Recap Page'!M12,0)</f>
        <v>#DIV/0!</v>
      </c>
      <c r="E52" s="61" t="e">
        <f>IF('Recap Page'!M12&lt;0,-'Recap Page'!M12,0)</f>
        <v>#DIV/0!</v>
      </c>
      <c r="G52" s="122"/>
      <c r="H52" s="122"/>
      <c r="I52" s="122"/>
      <c r="J52" s="122"/>
      <c r="K52" s="122"/>
    </row>
    <row r="53" spans="1:11" x14ac:dyDescent="0.15">
      <c r="A53" t="str">
        <f>A49</f>
        <v>XXXX</v>
      </c>
      <c r="B53" s="44">
        <v>336020</v>
      </c>
      <c r="C53" s="1" t="s">
        <v>728</v>
      </c>
      <c r="D53" s="61" t="e">
        <f>IF('Recap Page'!O48&lt;0,-'Recap Page'!O48,0)</f>
        <v>#DIV/0!</v>
      </c>
      <c r="E53" s="61" t="e">
        <f>IF('Recap Page'!O48&gt;0,'Recap Page'!O48,0)</f>
        <v>#DIV/0!</v>
      </c>
      <c r="G53" s="122"/>
      <c r="H53" s="122"/>
      <c r="I53" s="122"/>
      <c r="J53" s="122"/>
      <c r="K53" s="122"/>
    </row>
    <row r="54" spans="1:11" x14ac:dyDescent="0.15">
      <c r="A54" t="str">
        <f>A49</f>
        <v>XXXX</v>
      </c>
      <c r="B54" s="336" t="s">
        <v>645</v>
      </c>
      <c r="C54" s="1" t="s">
        <v>730</v>
      </c>
      <c r="D54" s="206"/>
      <c r="E54" s="206"/>
      <c r="G54" s="122"/>
      <c r="H54" s="122"/>
      <c r="I54" s="122"/>
      <c r="J54" s="122"/>
      <c r="K54" s="122"/>
    </row>
    <row r="55" spans="1:11" x14ac:dyDescent="0.15">
      <c r="A55" t="str">
        <f>A49</f>
        <v>XXXX</v>
      </c>
      <c r="B55" s="82">
        <v>271500</v>
      </c>
      <c r="C55" s="1" t="s">
        <v>732</v>
      </c>
      <c r="D55" s="206"/>
      <c r="E55" s="206"/>
      <c r="G55" s="122"/>
      <c r="H55" s="122"/>
      <c r="I55" s="122"/>
      <c r="J55" s="122"/>
      <c r="K55" s="122"/>
    </row>
    <row r="56" spans="1:11" x14ac:dyDescent="0.15">
      <c r="B56" s="891"/>
      <c r="C56" s="891"/>
      <c r="D56" s="65" t="e">
        <f>SUM(D49:D55)</f>
        <v>#DIV/0!</v>
      </c>
      <c r="E56" s="65" t="e">
        <f>SUM(E49:E55)</f>
        <v>#DIV/0!</v>
      </c>
      <c r="F56" s="380" t="e">
        <f>E56-D56</f>
        <v>#DIV/0!</v>
      </c>
      <c r="G56" s="122"/>
      <c r="H56" s="122"/>
      <c r="I56" s="122"/>
      <c r="J56" s="122"/>
      <c r="K56" s="122"/>
    </row>
    <row r="57" spans="1:11" x14ac:dyDescent="0.15">
      <c r="B57" s="411"/>
      <c r="C57" s="411"/>
      <c r="D57" s="415"/>
      <c r="E57" s="415"/>
      <c r="F57" s="364"/>
      <c r="G57" s="122"/>
      <c r="H57" s="122"/>
      <c r="I57" s="122"/>
      <c r="J57" s="122"/>
      <c r="K57" s="122"/>
    </row>
    <row r="58" spans="1:11" x14ac:dyDescent="0.15">
      <c r="A58" s="38"/>
      <c r="B58" s="38"/>
      <c r="C58" s="38"/>
      <c r="D58" s="38"/>
      <c r="E58" s="38"/>
      <c r="F58" s="364"/>
      <c r="G58" s="122"/>
      <c r="H58" s="122"/>
      <c r="I58" s="122"/>
      <c r="J58" s="122"/>
      <c r="K58" s="122"/>
    </row>
    <row r="59" spans="1:11" x14ac:dyDescent="0.15">
      <c r="A59" s="45" t="s">
        <v>719</v>
      </c>
      <c r="B59" s="45" t="s">
        <v>720</v>
      </c>
      <c r="C59" s="18" t="s">
        <v>721</v>
      </c>
      <c r="D59" s="45" t="s">
        <v>354</v>
      </c>
      <c r="E59" s="45" t="s">
        <v>358</v>
      </c>
      <c r="F59" s="364"/>
      <c r="G59" s="122"/>
      <c r="H59" s="122"/>
      <c r="I59" s="122"/>
      <c r="J59" s="122"/>
      <c r="K59" s="122"/>
    </row>
    <row r="60" spans="1:11" ht="14" x14ac:dyDescent="0.15">
      <c r="A60" t="str">
        <f>'Payroll Allocation-Input Tab'!A18</f>
        <v>XXXX</v>
      </c>
      <c r="B60" s="333" t="s">
        <v>737</v>
      </c>
      <c r="C60" s="4" t="s">
        <v>724</v>
      </c>
      <c r="D60" s="61" t="e">
        <f>IF('Recap Page'!I13&lt;0,-'Recap Page'!I13,0)</f>
        <v>#DIV/0!</v>
      </c>
      <c r="E60" s="80" t="e">
        <f>IF('Recap Page'!I13&gt;0,'Recap Page'!I13,0)</f>
        <v>#DIV/0!</v>
      </c>
      <c r="F60" s="364"/>
      <c r="G60" s="122"/>
      <c r="H60" s="122"/>
      <c r="I60" s="122"/>
      <c r="J60" s="122"/>
      <c r="K60" s="122"/>
    </row>
    <row r="61" spans="1:11" x14ac:dyDescent="0.15">
      <c r="A61" t="str">
        <f>A60</f>
        <v>XXXX</v>
      </c>
      <c r="B61" s="82" t="s">
        <v>636</v>
      </c>
      <c r="C61" s="1" t="s">
        <v>618</v>
      </c>
      <c r="D61" s="61" t="e">
        <f>IF('Recap Page'!J13&gt;0,'Recap Page'!J13,0)</f>
        <v>#DIV/0!</v>
      </c>
      <c r="E61" s="61" t="e">
        <f>IF('Recap Page'!J13&lt;0,-'Recap Page'!J13,0)</f>
        <v>#DIV/0!</v>
      </c>
      <c r="F61" s="364"/>
      <c r="G61" s="122"/>
      <c r="H61" s="122"/>
      <c r="I61" s="122"/>
      <c r="J61" s="122"/>
      <c r="K61" s="122"/>
    </row>
    <row r="62" spans="1:11" x14ac:dyDescent="0.15">
      <c r="A62" t="str">
        <f>A60</f>
        <v>XXXX</v>
      </c>
      <c r="B62" s="83" t="s">
        <v>638</v>
      </c>
      <c r="C62" s="1" t="s">
        <v>619</v>
      </c>
      <c r="D62" s="61" t="e">
        <f>IF('Recap Page'!K13&lt;0,-'Recap Page'!K13,0)</f>
        <v>#DIV/0!</v>
      </c>
      <c r="E62" s="61" t="e">
        <f>IF('Recap Page'!K13&gt;0,'Recap Page'!K13,0)</f>
        <v>#DIV/0!</v>
      </c>
      <c r="F62" s="364"/>
      <c r="G62" s="122"/>
      <c r="H62" s="122"/>
      <c r="I62" s="122"/>
      <c r="J62" s="122"/>
      <c r="K62" s="122"/>
    </row>
    <row r="63" spans="1:11" x14ac:dyDescent="0.15">
      <c r="A63" t="str">
        <f>A60</f>
        <v>XXXX</v>
      </c>
      <c r="B63" s="82" t="s">
        <v>645</v>
      </c>
      <c r="C63" s="1" t="s">
        <v>151</v>
      </c>
      <c r="D63" s="61" t="e">
        <f>IF('Recap Page'!M13&gt;0,'Recap Page'!M13,0)</f>
        <v>#DIV/0!</v>
      </c>
      <c r="E63" s="61" t="e">
        <f>IF('Recap Page'!M13&lt;0,-'Recap Page'!M13,0)</f>
        <v>#DIV/0!</v>
      </c>
      <c r="F63" s="364"/>
      <c r="G63" s="122"/>
      <c r="H63" s="122"/>
      <c r="I63" s="122"/>
      <c r="J63" s="122"/>
      <c r="K63" s="122"/>
    </row>
    <row r="64" spans="1:11" x14ac:dyDescent="0.15">
      <c r="A64" t="str">
        <f>A60</f>
        <v>XXXX</v>
      </c>
      <c r="B64" s="44">
        <v>336020</v>
      </c>
      <c r="C64" s="1" t="s">
        <v>728</v>
      </c>
      <c r="D64" s="61" t="e">
        <f>IF('Recap Page'!P48&lt;0,-'Recap Page'!P48,0)</f>
        <v>#DIV/0!</v>
      </c>
      <c r="E64" s="61" t="e">
        <f>IF('Recap Page'!P48&gt;0,'Recap Page'!P48,0)</f>
        <v>#DIV/0!</v>
      </c>
      <c r="F64" s="364"/>
      <c r="G64" s="122"/>
      <c r="H64" s="122"/>
      <c r="I64" s="122"/>
      <c r="J64" s="122"/>
      <c r="K64" s="122"/>
    </row>
    <row r="65" spans="1:11" x14ac:dyDescent="0.15">
      <c r="A65" t="str">
        <f>A60</f>
        <v>XXXX</v>
      </c>
      <c r="B65" s="336" t="s">
        <v>645</v>
      </c>
      <c r="C65" s="1" t="s">
        <v>730</v>
      </c>
      <c r="D65" s="206"/>
      <c r="E65" s="206"/>
      <c r="F65" s="364"/>
      <c r="G65" s="122"/>
      <c r="H65" s="122"/>
      <c r="I65" s="122"/>
      <c r="J65" s="122"/>
      <c r="K65" s="122"/>
    </row>
    <row r="66" spans="1:11" x14ac:dyDescent="0.15">
      <c r="A66" t="str">
        <f>A60</f>
        <v>XXXX</v>
      </c>
      <c r="B66" s="82">
        <v>271500</v>
      </c>
      <c r="C66" s="1" t="s">
        <v>732</v>
      </c>
      <c r="D66" s="206"/>
      <c r="E66" s="206"/>
      <c r="F66" s="364"/>
      <c r="G66" s="122"/>
      <c r="H66" s="122"/>
      <c r="I66" s="122"/>
      <c r="J66" s="122"/>
      <c r="K66" s="122"/>
    </row>
    <row r="67" spans="1:11" x14ac:dyDescent="0.15">
      <c r="B67" s="891"/>
      <c r="C67" s="891"/>
      <c r="D67" s="65" t="e">
        <f>SUM(D60:D66)</f>
        <v>#DIV/0!</v>
      </c>
      <c r="E67" s="65" t="e">
        <f>SUM(E60:E66)</f>
        <v>#DIV/0!</v>
      </c>
      <c r="F67" s="380" t="e">
        <f>E67-D67</f>
        <v>#DIV/0!</v>
      </c>
      <c r="G67" s="122"/>
      <c r="H67" s="122"/>
      <c r="I67" s="122"/>
      <c r="J67" s="122"/>
      <c r="K67" s="122"/>
    </row>
    <row r="68" spans="1:11" x14ac:dyDescent="0.15">
      <c r="G68" s="122"/>
      <c r="H68" s="122"/>
      <c r="I68" s="122"/>
      <c r="J68" s="122"/>
      <c r="K68" s="122"/>
    </row>
    <row r="69" spans="1:11" x14ac:dyDescent="0.15">
      <c r="F69" s="386" t="e">
        <f>F12+F23+F34+F45+F56+F67</f>
        <v>#DIV/0!</v>
      </c>
      <c r="G69" s="122"/>
      <c r="H69" s="122"/>
      <c r="I69" s="122"/>
      <c r="J69" s="122"/>
      <c r="K69" s="122"/>
    </row>
    <row r="70" spans="1:11" x14ac:dyDescent="0.15">
      <c r="G70" s="122"/>
      <c r="H70" s="122"/>
      <c r="I70" s="122"/>
      <c r="J70" s="122"/>
      <c r="K70" s="122"/>
    </row>
    <row r="71" spans="1:11" x14ac:dyDescent="0.15">
      <c r="G71" s="122"/>
      <c r="H71" s="122"/>
      <c r="I71" s="122"/>
      <c r="J71" s="122"/>
      <c r="K71" s="122"/>
    </row>
    <row r="72" spans="1:11" x14ac:dyDescent="0.15">
      <c r="G72" s="122"/>
      <c r="H72" s="122"/>
      <c r="I72" s="122"/>
      <c r="J72" s="122"/>
      <c r="K72" s="122"/>
    </row>
    <row r="73" spans="1:11" x14ac:dyDescent="0.15">
      <c r="G73" s="122"/>
      <c r="H73" s="122"/>
      <c r="I73" s="122"/>
      <c r="J73" s="122"/>
      <c r="K73" s="122"/>
    </row>
    <row r="74" spans="1:11" x14ac:dyDescent="0.15">
      <c r="G74" s="122"/>
      <c r="H74" s="122"/>
      <c r="I74" s="122"/>
      <c r="J74" s="122"/>
      <c r="K74" s="122"/>
    </row>
  </sheetData>
  <sheetProtection algorithmName="SHA-512" hashValue="b4fqThuuqSS4HN3Acxt6KP/vRDlnyU4HSSQ6yQdo8G/IAh8/YEv+KyREOxCETEtIRnvIj/zXZOp6eDoz8xJQuw==" saltValue="+L2A0WI+ZVAuIVIQxTv1Sw==" spinCount="100000" sheet="1" formatCells="0" formatColumns="0" formatRows="0"/>
  <mergeCells count="10">
    <mergeCell ref="B67:C67"/>
    <mergeCell ref="G3:J3"/>
    <mergeCell ref="A1:F1"/>
    <mergeCell ref="B12:C12"/>
    <mergeCell ref="A2:E2"/>
    <mergeCell ref="B56:C56"/>
    <mergeCell ref="B34:C34"/>
    <mergeCell ref="B45:C45"/>
    <mergeCell ref="B23:C23"/>
    <mergeCell ref="G4:J4"/>
  </mergeCells>
  <phoneticPr fontId="0" type="noConversion"/>
  <pageMargins left="0.16" right="0.13" top="0.25" bottom="0.25" header="0" footer="0.2"/>
  <pageSetup orientation="portrait" r:id="rId1"/>
  <headerFooter alignWithMargins="0"/>
  <ignoredErrors>
    <ignoredError sqref="C20" unlockedFormula="1"/>
    <ignoredError sqref="B16 B27 B49 B38" numberStoredAsText="1"/>
    <ignoredError sqref="A9"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G32"/>
  <sheetViews>
    <sheetView workbookViewId="0">
      <selection activeCell="Q21" sqref="Q21"/>
    </sheetView>
  </sheetViews>
  <sheetFormatPr baseColWidth="10" defaultColWidth="8.83203125" defaultRowHeight="13" x14ac:dyDescent="0.15"/>
  <sheetData>
    <row r="3" spans="1:1" ht="16" x14ac:dyDescent="0.2">
      <c r="A3" s="84" t="s">
        <v>742</v>
      </c>
    </row>
    <row r="4" spans="1:1" x14ac:dyDescent="0.15">
      <c r="A4" s="1"/>
    </row>
    <row r="5" spans="1:1" x14ac:dyDescent="0.15">
      <c r="A5" s="1" t="s">
        <v>743</v>
      </c>
    </row>
    <row r="6" spans="1:1" x14ac:dyDescent="0.15">
      <c r="A6" s="1" t="s">
        <v>744</v>
      </c>
    </row>
    <row r="7" spans="1:1" x14ac:dyDescent="0.15">
      <c r="A7" s="1" t="s">
        <v>745</v>
      </c>
    </row>
    <row r="8" spans="1:1" x14ac:dyDescent="0.15">
      <c r="A8" s="1" t="s">
        <v>746</v>
      </c>
    </row>
    <row r="9" spans="1:1" x14ac:dyDescent="0.15">
      <c r="A9" s="1" t="s">
        <v>747</v>
      </c>
    </row>
    <row r="10" spans="1:1" x14ac:dyDescent="0.15">
      <c r="A10" s="1" t="s">
        <v>748</v>
      </c>
    </row>
    <row r="11" spans="1:1" x14ac:dyDescent="0.15">
      <c r="A11" s="1" t="s">
        <v>749</v>
      </c>
    </row>
    <row r="12" spans="1:1" x14ac:dyDescent="0.15">
      <c r="A12" s="1" t="s">
        <v>750</v>
      </c>
    </row>
    <row r="13" spans="1:1" x14ac:dyDescent="0.15">
      <c r="A13" s="1" t="s">
        <v>751</v>
      </c>
    </row>
    <row r="14" spans="1:1" x14ac:dyDescent="0.15">
      <c r="A14" s="1" t="s">
        <v>752</v>
      </c>
    </row>
    <row r="15" spans="1:1" x14ac:dyDescent="0.15">
      <c r="A15" s="1"/>
    </row>
    <row r="16" spans="1:1" x14ac:dyDescent="0.15">
      <c r="A16" s="1" t="s">
        <v>753</v>
      </c>
    </row>
    <row r="17" spans="1:7" x14ac:dyDescent="0.15">
      <c r="A17" s="1" t="s">
        <v>754</v>
      </c>
    </row>
    <row r="23" spans="1:7" x14ac:dyDescent="0.15">
      <c r="G23" t="s">
        <v>755</v>
      </c>
    </row>
    <row r="27" spans="1:7" x14ac:dyDescent="0.15">
      <c r="G27" t="s">
        <v>756</v>
      </c>
    </row>
    <row r="28" spans="1:7" x14ac:dyDescent="0.15">
      <c r="G28" t="s">
        <v>10</v>
      </c>
    </row>
    <row r="32" spans="1:7" x14ac:dyDescent="0.15">
      <c r="G32" t="s">
        <v>757</v>
      </c>
    </row>
  </sheetData>
  <sheetProtection sheet="1" objects="1" scenarios="1"/>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6"/>
  <sheetViews>
    <sheetView workbookViewId="0">
      <selection activeCell="B56" sqref="B56"/>
    </sheetView>
  </sheetViews>
  <sheetFormatPr baseColWidth="10" defaultColWidth="8.83203125" defaultRowHeight="13" x14ac:dyDescent="0.15"/>
  <sheetData>
    <row r="1" spans="1:13" x14ac:dyDescent="0.15">
      <c r="A1" s="95" t="s">
        <v>758</v>
      </c>
      <c r="B1" s="95"/>
      <c r="C1" s="95"/>
      <c r="D1" s="95"/>
      <c r="E1" s="95"/>
      <c r="F1" s="95"/>
      <c r="G1" s="95"/>
      <c r="H1" s="95"/>
      <c r="I1" s="95"/>
      <c r="J1" s="95"/>
      <c r="K1" s="95"/>
      <c r="L1" s="95"/>
      <c r="M1" s="95"/>
    </row>
    <row r="2" spans="1:13" ht="5.25" customHeight="1" x14ac:dyDescent="0.15">
      <c r="A2" s="95"/>
      <c r="B2" s="95"/>
      <c r="C2" s="95"/>
      <c r="D2" s="95"/>
      <c r="E2" s="95"/>
      <c r="F2" s="95"/>
      <c r="G2" s="95"/>
      <c r="H2" s="95"/>
      <c r="I2" s="95"/>
      <c r="J2" s="95"/>
      <c r="K2" s="95"/>
      <c r="L2" s="95"/>
      <c r="M2" s="95"/>
    </row>
    <row r="3" spans="1:13" x14ac:dyDescent="0.15">
      <c r="A3" s="95">
        <v>1</v>
      </c>
      <c r="B3" s="95" t="s">
        <v>759</v>
      </c>
      <c r="C3" s="95"/>
      <c r="D3" s="95"/>
      <c r="E3" s="95"/>
      <c r="F3" s="95"/>
      <c r="G3" s="95"/>
      <c r="H3" s="95"/>
      <c r="I3" s="95"/>
      <c r="J3" s="95"/>
      <c r="K3" s="95"/>
      <c r="L3" s="95"/>
      <c r="M3" s="95"/>
    </row>
    <row r="4" spans="1:13" x14ac:dyDescent="0.15">
      <c r="A4" s="95"/>
      <c r="B4" s="95"/>
      <c r="C4" s="95"/>
      <c r="D4" s="95"/>
      <c r="E4" s="95"/>
      <c r="F4" s="95"/>
      <c r="G4" s="95"/>
      <c r="H4" s="95"/>
      <c r="I4" s="95"/>
      <c r="J4" s="95"/>
      <c r="K4" s="95"/>
      <c r="L4" s="95"/>
      <c r="M4" s="95"/>
    </row>
    <row r="5" spans="1:13" x14ac:dyDescent="0.15">
      <c r="A5" s="95">
        <v>2</v>
      </c>
      <c r="B5" s="95" t="s">
        <v>760</v>
      </c>
      <c r="C5" s="95"/>
      <c r="D5" s="95"/>
      <c r="E5" s="95"/>
      <c r="F5" s="95"/>
      <c r="G5" s="95"/>
      <c r="H5" s="95"/>
      <c r="I5" s="95"/>
      <c r="J5" s="95"/>
      <c r="K5" s="95"/>
      <c r="L5" s="95"/>
      <c r="M5" s="95"/>
    </row>
    <row r="6" spans="1:13" x14ac:dyDescent="0.15">
      <c r="A6" s="95"/>
      <c r="B6" s="95" t="s">
        <v>761</v>
      </c>
      <c r="C6" s="95"/>
      <c r="D6" s="95"/>
      <c r="E6" s="95"/>
      <c r="F6" s="95"/>
      <c r="G6" s="95"/>
      <c r="H6" s="95"/>
      <c r="I6" s="95"/>
      <c r="J6" s="95"/>
      <c r="K6" s="95"/>
      <c r="L6" s="95"/>
      <c r="M6" s="95"/>
    </row>
    <row r="7" spans="1:13" x14ac:dyDescent="0.15">
      <c r="A7" s="95"/>
      <c r="B7" s="95"/>
      <c r="C7" s="95"/>
      <c r="D7" s="95"/>
      <c r="E7" s="95"/>
      <c r="F7" s="95"/>
      <c r="G7" s="95"/>
      <c r="H7" s="95"/>
      <c r="I7" s="95"/>
      <c r="J7" s="95"/>
      <c r="K7" s="95"/>
      <c r="L7" s="95"/>
      <c r="M7" s="95"/>
    </row>
    <row r="8" spans="1:13" x14ac:dyDescent="0.15">
      <c r="A8" s="95">
        <v>3</v>
      </c>
      <c r="B8" s="95" t="s">
        <v>762</v>
      </c>
      <c r="C8" s="95"/>
      <c r="D8" s="95"/>
      <c r="E8" s="95"/>
      <c r="F8" s="95"/>
      <c r="G8" s="95"/>
      <c r="H8" s="95"/>
      <c r="I8" s="95"/>
      <c r="J8" s="95"/>
      <c r="K8" s="95"/>
      <c r="L8" s="95"/>
      <c r="M8" s="95"/>
    </row>
    <row r="9" spans="1:13" x14ac:dyDescent="0.15">
      <c r="A9" s="95"/>
      <c r="B9" s="95" t="s">
        <v>763</v>
      </c>
      <c r="C9" s="95"/>
      <c r="D9" s="95"/>
      <c r="E9" s="95"/>
      <c r="F9" s="95"/>
      <c r="G9" s="95"/>
      <c r="H9" s="95"/>
      <c r="I9" s="95"/>
      <c r="J9" s="95"/>
      <c r="K9" s="95"/>
      <c r="L9" s="95"/>
      <c r="M9" s="95"/>
    </row>
    <row r="10" spans="1:13" x14ac:dyDescent="0.15">
      <c r="A10" s="95"/>
      <c r="B10" s="95" t="s">
        <v>764</v>
      </c>
      <c r="C10" s="95"/>
      <c r="D10" s="95"/>
      <c r="E10" s="95"/>
      <c r="F10" s="95"/>
      <c r="G10" s="95"/>
      <c r="H10" s="95"/>
      <c r="I10" s="95"/>
      <c r="J10" s="95"/>
      <c r="K10" s="95"/>
      <c r="L10" s="95"/>
      <c r="M10" s="95"/>
    </row>
    <row r="11" spans="1:13" x14ac:dyDescent="0.15">
      <c r="A11" s="95"/>
      <c r="B11" s="95" t="s">
        <v>765</v>
      </c>
      <c r="C11" s="95"/>
      <c r="D11" s="95"/>
      <c r="E11" s="95"/>
      <c r="F11" s="95"/>
      <c r="G11" s="95"/>
      <c r="H11" s="95"/>
      <c r="I11" s="95"/>
      <c r="J11" s="95"/>
      <c r="K11" s="95"/>
      <c r="L11" s="95"/>
      <c r="M11" s="95"/>
    </row>
    <row r="12" spans="1:13" x14ac:dyDescent="0.15">
      <c r="A12" s="95"/>
      <c r="B12" s="95"/>
      <c r="C12" s="95"/>
      <c r="D12" s="95"/>
      <c r="E12" s="95"/>
      <c r="F12" s="95"/>
      <c r="G12" s="95"/>
      <c r="H12" s="95"/>
      <c r="I12" s="95"/>
      <c r="J12" s="95"/>
      <c r="K12" s="95"/>
      <c r="L12" s="95"/>
      <c r="M12" s="95"/>
    </row>
    <row r="14" spans="1:13" x14ac:dyDescent="0.15">
      <c r="A14" s="95" t="s">
        <v>766</v>
      </c>
      <c r="B14" s="95"/>
      <c r="C14" s="95"/>
      <c r="D14" s="95"/>
    </row>
    <row r="15" spans="1:13" x14ac:dyDescent="0.15">
      <c r="A15" s="95">
        <v>1</v>
      </c>
      <c r="B15" s="95" t="s">
        <v>767</v>
      </c>
      <c r="C15" s="95"/>
      <c r="D15" s="95"/>
    </row>
    <row r="16" spans="1:13" x14ac:dyDescent="0.15">
      <c r="A16" s="95"/>
      <c r="B16" s="95" t="s">
        <v>768</v>
      </c>
      <c r="C16" s="95"/>
      <c r="D16" s="95"/>
    </row>
    <row r="17" spans="1:4" x14ac:dyDescent="0.15">
      <c r="A17" s="95"/>
      <c r="B17" s="95" t="s">
        <v>769</v>
      </c>
      <c r="C17" s="95"/>
      <c r="D17" s="95"/>
    </row>
    <row r="18" spans="1:4" x14ac:dyDescent="0.15">
      <c r="A18" s="95"/>
      <c r="B18" s="95" t="s">
        <v>770</v>
      </c>
      <c r="C18" s="95"/>
      <c r="D18" s="95"/>
    </row>
    <row r="19" spans="1:4" x14ac:dyDescent="0.15">
      <c r="A19" s="95"/>
      <c r="B19" s="95" t="s">
        <v>771</v>
      </c>
      <c r="C19" s="95"/>
      <c r="D19" s="95"/>
    </row>
    <row r="21" spans="1:4" x14ac:dyDescent="0.15">
      <c r="A21" s="95" t="s">
        <v>772</v>
      </c>
    </row>
    <row r="22" spans="1:4" x14ac:dyDescent="0.15">
      <c r="A22">
        <v>1</v>
      </c>
      <c r="B22" s="95" t="s">
        <v>773</v>
      </c>
    </row>
    <row r="23" spans="1:4" x14ac:dyDescent="0.15">
      <c r="B23" s="95" t="s">
        <v>774</v>
      </c>
    </row>
    <row r="24" spans="1:4" x14ac:dyDescent="0.15">
      <c r="B24" s="95" t="s">
        <v>775</v>
      </c>
    </row>
    <row r="26" spans="1:4" x14ac:dyDescent="0.15">
      <c r="A26" s="95" t="s">
        <v>776</v>
      </c>
    </row>
    <row r="27" spans="1:4" x14ac:dyDescent="0.15">
      <c r="A27">
        <v>1</v>
      </c>
      <c r="B27" s="95" t="s">
        <v>777</v>
      </c>
    </row>
    <row r="28" spans="1:4" x14ac:dyDescent="0.15">
      <c r="B28" s="95" t="s">
        <v>778</v>
      </c>
    </row>
    <row r="29" spans="1:4" x14ac:dyDescent="0.15">
      <c r="B29" s="95" t="s">
        <v>779</v>
      </c>
    </row>
    <row r="30" spans="1:4" x14ac:dyDescent="0.15">
      <c r="B30" s="95" t="s">
        <v>780</v>
      </c>
    </row>
    <row r="31" spans="1:4" x14ac:dyDescent="0.15">
      <c r="A31" s="1" t="s">
        <v>136</v>
      </c>
      <c r="B31" s="95" t="s">
        <v>781</v>
      </c>
    </row>
    <row r="32" spans="1:4" x14ac:dyDescent="0.15">
      <c r="B32" s="95" t="s">
        <v>782</v>
      </c>
    </row>
    <row r="34" spans="1:8" x14ac:dyDescent="0.15">
      <c r="A34" s="95" t="s">
        <v>783</v>
      </c>
    </row>
    <row r="35" spans="1:8" x14ac:dyDescent="0.15">
      <c r="B35" s="95" t="s">
        <v>784</v>
      </c>
    </row>
    <row r="39" spans="1:8" x14ac:dyDescent="0.15">
      <c r="A39" s="95" t="s">
        <v>785</v>
      </c>
    </row>
    <row r="40" spans="1:8" x14ac:dyDescent="0.15">
      <c r="B40" s="95" t="s">
        <v>786</v>
      </c>
    </row>
    <row r="41" spans="1:8" x14ac:dyDescent="0.15">
      <c r="B41" s="95" t="s">
        <v>787</v>
      </c>
    </row>
    <row r="42" spans="1:8" x14ac:dyDescent="0.15">
      <c r="B42" s="95"/>
    </row>
    <row r="43" spans="1:8" x14ac:dyDescent="0.15">
      <c r="B43" s="95"/>
    </row>
    <row r="44" spans="1:8" x14ac:dyDescent="0.15">
      <c r="A44" s="95" t="s">
        <v>788</v>
      </c>
      <c r="B44" s="95"/>
      <c r="C44" s="95"/>
      <c r="D44" s="95"/>
      <c r="E44" s="95"/>
      <c r="F44" s="95"/>
      <c r="G44" s="95"/>
      <c r="H44" s="95"/>
    </row>
    <row r="45" spans="1:8" x14ac:dyDescent="0.15">
      <c r="A45" s="95"/>
      <c r="B45" s="95" t="s">
        <v>789</v>
      </c>
      <c r="C45" s="95"/>
      <c r="D45" s="95"/>
      <c r="E45" s="95"/>
      <c r="F45" s="95"/>
      <c r="G45" s="95"/>
      <c r="H45" s="95"/>
    </row>
    <row r="46" spans="1:8" x14ac:dyDescent="0.15">
      <c r="A46" s="95"/>
      <c r="B46" s="95" t="s">
        <v>790</v>
      </c>
      <c r="C46" s="95"/>
      <c r="D46" s="95"/>
      <c r="E46" s="95"/>
      <c r="F46" s="95"/>
      <c r="G46" s="95"/>
      <c r="H46" s="95"/>
    </row>
    <row r="47" spans="1:8" x14ac:dyDescent="0.15">
      <c r="B47" s="95" t="s">
        <v>791</v>
      </c>
    </row>
    <row r="49" spans="1:2" x14ac:dyDescent="0.15">
      <c r="A49" s="95" t="s">
        <v>792</v>
      </c>
    </row>
    <row r="50" spans="1:2" x14ac:dyDescent="0.15">
      <c r="A50" s="95"/>
      <c r="B50" s="95" t="s">
        <v>793</v>
      </c>
    </row>
    <row r="51" spans="1:2" x14ac:dyDescent="0.15">
      <c r="A51" s="95"/>
      <c r="B51" s="95" t="s">
        <v>794</v>
      </c>
    </row>
    <row r="52" spans="1:2" x14ac:dyDescent="0.15">
      <c r="B52" s="95" t="s">
        <v>795</v>
      </c>
    </row>
    <row r="53" spans="1:2" x14ac:dyDescent="0.15">
      <c r="B53" s="95" t="s">
        <v>796</v>
      </c>
    </row>
    <row r="54" spans="1:2" x14ac:dyDescent="0.15">
      <c r="B54" s="95" t="s">
        <v>791</v>
      </c>
    </row>
    <row r="55" spans="1:2" x14ac:dyDescent="0.15">
      <c r="B55" s="95" t="s">
        <v>797</v>
      </c>
    </row>
    <row r="56" spans="1:2" x14ac:dyDescent="0.15">
      <c r="B56" s="95" t="s">
        <v>798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Coverpage</vt:lpstr>
      <vt:lpstr>Instructions Tab</vt:lpstr>
      <vt:lpstr>GASB85-On-Behalf Revenue</vt:lpstr>
      <vt:lpstr>PERS-Sample-JV-Tab</vt:lpstr>
      <vt:lpstr>PERS-Deferred Schedules</vt:lpstr>
      <vt:lpstr>FURS-Sample-JV-Tab</vt:lpstr>
      <vt:lpstr>FURS-Deferred Schedules</vt:lpstr>
      <vt:lpstr>MPORS-Sample-JV</vt:lpstr>
      <vt:lpstr>MPORS-Deferred Schedules</vt:lpstr>
      <vt:lpstr>SRS-Sample-JV</vt:lpstr>
      <vt:lpstr>SRS-Deferred Schedules</vt:lpstr>
      <vt:lpstr>TRS-Sample-JV</vt:lpstr>
      <vt:lpstr>Payroll Allocation-Input Tab</vt:lpstr>
      <vt:lpstr>Recap Page</vt:lpstr>
      <vt:lpstr>Governmental Fund Adjustments</vt:lpstr>
      <vt:lpstr>Proprietary Fund Journal Adjust</vt:lpstr>
      <vt:lpstr>Move-Copy Instructions</vt:lpstr>
      <vt:lpstr>Upates to form</vt:lpstr>
      <vt:lpstr>Sheet2</vt:lpstr>
      <vt:lpstr>Coverpage!Print_Area</vt:lpstr>
      <vt:lpstr>'FURS-Deferred Schedules'!Print_Area</vt:lpstr>
      <vt:lpstr>'FURS-Sample-JV-Tab'!Print_Area</vt:lpstr>
      <vt:lpstr>'Governmental Fund Adjustments'!Print_Area</vt:lpstr>
      <vt:lpstr>'Instructions Tab'!Print_Area</vt:lpstr>
      <vt:lpstr>'MPORS-Deferred Schedules'!Print_Area</vt:lpstr>
      <vt:lpstr>'MPORS-Sample-JV'!Print_Area</vt:lpstr>
      <vt:lpstr>'Payroll Allocation-Input Tab'!Print_Area</vt:lpstr>
      <vt:lpstr>'PERS-Deferred Schedules'!Print_Area</vt:lpstr>
      <vt:lpstr>'PERS-Sample-JV-Tab'!Print_Area</vt:lpstr>
      <vt:lpstr>'Proprietary Fund Journal Adjust'!Print_Area</vt:lpstr>
      <vt:lpstr>'Recap Page'!Print_Area</vt:lpstr>
      <vt:lpstr>'SRS-Deferred Schedules'!Print_Area</vt:lpstr>
      <vt:lpstr>'SRS-Sample-JV'!Print_Area</vt:lpstr>
      <vt:lpstr>'TRS-Sample-JV'!Print_Area</vt:lpstr>
      <vt:lpstr>'FURS-Deferred Schedules'!Print_Titles</vt:lpstr>
      <vt:lpstr>'MPORS-Deferred Schedules'!Print_Titles</vt:lpstr>
      <vt:lpstr>'PERS-Deferred Schedules'!Print_Titles</vt:lpstr>
      <vt:lpstr>'Recap Page'!Print_Titles</vt:lpstr>
      <vt:lpstr>'SRS-Deferred Schedules'!Print_Titles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68</dc:title>
  <dc:subject/>
  <dc:creator>DErickson@mt.gov</dc:creator>
  <cp:keywords/>
  <dc:description/>
  <cp:lastModifiedBy>Janel Favero</cp:lastModifiedBy>
  <cp:revision/>
  <dcterms:created xsi:type="dcterms:W3CDTF">2007-07-05T17:16:04Z</dcterms:created>
  <dcterms:modified xsi:type="dcterms:W3CDTF">2022-10-13T16:41:31Z</dcterms:modified>
  <cp:category/>
  <cp:contentStatus/>
</cp:coreProperties>
</file>